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65521" windowWidth="7725" windowHeight="7950" tabRatio="934" firstSheet="29" activeTab="37"/>
  </bookViews>
  <sheets>
    <sheet name="Заглавный" sheetId="1" r:id="rId1"/>
    <sheet name="4х100 м" sheetId="2" r:id="rId2"/>
    <sheet name="4х100 ж" sheetId="3" r:id="rId3"/>
    <sheet name="4х400 м" sheetId="4" r:id="rId4"/>
    <sheet name="4х400 ж" sheetId="5" r:id="rId5"/>
    <sheet name="10000сх м" sheetId="6" r:id="rId6"/>
    <sheet name="10000сх ж" sheetId="7" r:id="rId7"/>
    <sheet name="3000сх м" sheetId="8" r:id="rId8"/>
    <sheet name="3000сх ж" sheetId="9" r:id="rId9"/>
    <sheet name="110сб м" sheetId="10" r:id="rId10"/>
    <sheet name="100сб ж" sheetId="11" r:id="rId11"/>
    <sheet name="400сб м" sheetId="12" r:id="rId12"/>
    <sheet name="400сб ж" sheetId="13" r:id="rId13"/>
    <sheet name="100 м" sheetId="14" r:id="rId14"/>
    <sheet name="100 ж" sheetId="15" r:id="rId15"/>
    <sheet name="200 м" sheetId="16" r:id="rId16"/>
    <sheet name="200 ж" sheetId="17" r:id="rId17"/>
    <sheet name="400 м" sheetId="18" r:id="rId18"/>
    <sheet name="400 ж" sheetId="19" r:id="rId19"/>
    <sheet name="800 м" sheetId="20" r:id="rId20"/>
    <sheet name="800 ж" sheetId="21" r:id="rId21"/>
    <sheet name="1500 м" sheetId="22" r:id="rId22"/>
    <sheet name="1500 ж" sheetId="23" r:id="rId23"/>
    <sheet name="3000сп м" sheetId="24" r:id="rId24"/>
    <sheet name="3000сп ж" sheetId="25" r:id="rId25"/>
    <sheet name="3000 ж" sheetId="26" r:id="rId26"/>
    <sheet name="5000 м" sheetId="27" r:id="rId27"/>
    <sheet name="5000 ж" sheetId="28" r:id="rId28"/>
    <sheet name="10000 м" sheetId="29" r:id="rId29"/>
    <sheet name="тройной м" sheetId="30" r:id="rId30"/>
    <sheet name="тройной ж" sheetId="31" r:id="rId31"/>
    <sheet name="длина м" sheetId="32" r:id="rId32"/>
    <sheet name="длина ж" sheetId="33" r:id="rId33"/>
    <sheet name="ядро м" sheetId="34" r:id="rId34"/>
    <sheet name="ядро ж" sheetId="35" r:id="rId35"/>
    <sheet name="копье м" sheetId="36" r:id="rId36"/>
    <sheet name="копье ж" sheetId="37" r:id="rId37"/>
    <sheet name="диск м" sheetId="38" r:id="rId38"/>
    <sheet name="диск ж" sheetId="39" r:id="rId39"/>
    <sheet name="молот м" sheetId="40" r:id="rId40"/>
    <sheet name="молот ж" sheetId="41" r:id="rId41"/>
    <sheet name="высота м" sheetId="42" r:id="rId42"/>
    <sheet name="высота ж" sheetId="43" r:id="rId43"/>
    <sheet name="шест м" sheetId="44" r:id="rId44"/>
    <sheet name="шест ж" sheetId="45" r:id="rId45"/>
    <sheet name="командные" sheetId="46" r:id="rId46"/>
    <sheet name="Семиборье. Женщины" sheetId="47" r:id="rId47"/>
    <sheet name="Десятиборье. Мужчины" sheetId="48" r:id="rId48"/>
  </sheets>
  <externalReferences>
    <externalReference r:id="rId51"/>
    <externalReference r:id="rId52"/>
  </externalReferences>
  <definedNames>
    <definedName name="m4x100">'4х100 м'!$K$3:$L$13</definedName>
    <definedName name="Z_1D40F073_A635_4B40_AA8B_4B8C998517E0_.wvu.PrintArea" localSheetId="45" hidden="1">'командные'!$A$1:$AX$86</definedName>
    <definedName name="Z_8B698817_2100_40DB_8B05_4601E34101C4_.wvu.Cols" localSheetId="14" hidden="1">'100 ж'!$L:$O</definedName>
    <definedName name="Z_8B698817_2100_40DB_8B05_4601E34101C4_.wvu.Cols" localSheetId="13" hidden="1">'100 м'!$L:$O</definedName>
    <definedName name="Z_8B698817_2100_40DB_8B05_4601E34101C4_.wvu.Cols" localSheetId="28" hidden="1">'10000 м'!$K:$N</definedName>
    <definedName name="Z_8B698817_2100_40DB_8B05_4601E34101C4_.wvu.Cols" localSheetId="10" hidden="1">'100сб ж'!$L:$O</definedName>
    <definedName name="Z_8B698817_2100_40DB_8B05_4601E34101C4_.wvu.Cols" localSheetId="9" hidden="1">'110сб м'!$L:$O</definedName>
    <definedName name="Z_8B698817_2100_40DB_8B05_4601E34101C4_.wvu.Cols" localSheetId="22" hidden="1">'1500 ж'!$K:$N</definedName>
    <definedName name="Z_8B698817_2100_40DB_8B05_4601E34101C4_.wvu.Cols" localSheetId="21" hidden="1">'1500 м'!$K:$N</definedName>
    <definedName name="Z_8B698817_2100_40DB_8B05_4601E34101C4_.wvu.Cols" localSheetId="18" hidden="1">'400 ж'!$K:$N</definedName>
    <definedName name="Z_8B698817_2100_40DB_8B05_4601E34101C4_.wvu.Cols" localSheetId="17" hidden="1">'400 м'!$K:$N</definedName>
    <definedName name="Z_8B698817_2100_40DB_8B05_4601E34101C4_.wvu.Cols" localSheetId="4" hidden="1">'4х400 ж'!$J:$L</definedName>
    <definedName name="Z_8B698817_2100_40DB_8B05_4601E34101C4_.wvu.Cols" localSheetId="3" hidden="1">'4х400 м'!$J:$L</definedName>
    <definedName name="Z_8B698817_2100_40DB_8B05_4601E34101C4_.wvu.Cols" localSheetId="27" hidden="1">'5000 ж'!$K:$N</definedName>
    <definedName name="Z_8B698817_2100_40DB_8B05_4601E34101C4_.wvu.Cols" localSheetId="42" hidden="1">'высота ж'!$T:$W</definedName>
    <definedName name="Z_8B698817_2100_40DB_8B05_4601E34101C4_.wvu.Cols" localSheetId="41" hidden="1">'высота м'!$T:$W</definedName>
    <definedName name="Z_8B698817_2100_40DB_8B05_4601E34101C4_.wvu.Cols" localSheetId="0" hidden="1">'Заглавный'!#REF!</definedName>
    <definedName name="Z_8B698817_2100_40DB_8B05_4601E34101C4_.wvu.Cols" localSheetId="36" hidden="1">'копье ж'!$M:$P</definedName>
    <definedName name="Z_8B698817_2100_40DB_8B05_4601E34101C4_.wvu.Cols" localSheetId="35" hidden="1">'копье м'!$M:$P</definedName>
    <definedName name="Z_8B698817_2100_40DB_8B05_4601E34101C4_.wvu.Cols" localSheetId="40" hidden="1">'молот ж'!$M:$P</definedName>
    <definedName name="Z_8B698817_2100_40DB_8B05_4601E34101C4_.wvu.Cols" localSheetId="39" hidden="1">'молот м'!$M:$P</definedName>
    <definedName name="Z_8B698817_2100_40DB_8B05_4601E34101C4_.wvu.Cols" localSheetId="30" hidden="1">'тройной ж'!$M:$P</definedName>
    <definedName name="Z_8B698817_2100_40DB_8B05_4601E34101C4_.wvu.Cols" localSheetId="29" hidden="1">'тройной м'!$M:$P</definedName>
    <definedName name="Z_8B698817_2100_40DB_8B05_4601E34101C4_.wvu.Cols" localSheetId="33" hidden="1">'ядро м'!$M:$P</definedName>
    <definedName name="Z_8B698817_2100_40DB_8B05_4601E34101C4_.wvu.PrintArea" localSheetId="14" hidden="1">'100 ж'!$A$1:$K$57</definedName>
    <definedName name="Z_8B698817_2100_40DB_8B05_4601E34101C4_.wvu.PrintArea" localSheetId="28" hidden="1">'10000 м'!$A$1:$J$34</definedName>
    <definedName name="Z_8B698817_2100_40DB_8B05_4601E34101C4_.wvu.PrintArea" localSheetId="6" hidden="1">'10000сх ж'!$A$1:$J$26</definedName>
    <definedName name="Z_8B698817_2100_40DB_8B05_4601E34101C4_.wvu.PrintArea" localSheetId="5" hidden="1">'10000сх м'!$A$1:$J$18</definedName>
    <definedName name="Z_8B698817_2100_40DB_8B05_4601E34101C4_.wvu.PrintArea" localSheetId="10" hidden="1">'100сб ж'!$A$1:$K$28</definedName>
    <definedName name="Z_8B698817_2100_40DB_8B05_4601E34101C4_.wvu.PrintArea" localSheetId="22" hidden="1">'1500 ж'!$A$1:$J$26</definedName>
    <definedName name="Z_8B698817_2100_40DB_8B05_4601E34101C4_.wvu.PrintArea" localSheetId="21" hidden="1">'1500 м'!$A$1:$J$29</definedName>
    <definedName name="Z_8B698817_2100_40DB_8B05_4601E34101C4_.wvu.PrintArea" localSheetId="16" hidden="1">'200 ж'!$A$1:$K$74</definedName>
    <definedName name="Z_8B698817_2100_40DB_8B05_4601E34101C4_.wvu.PrintArea" localSheetId="15" hidden="1">'200 м'!$A$1:$K$63</definedName>
    <definedName name="Z_8B698817_2100_40DB_8B05_4601E34101C4_.wvu.PrintArea" localSheetId="25" hidden="1">'3000 ж'!$A$1:$J$28</definedName>
    <definedName name="Z_8B698817_2100_40DB_8B05_4601E34101C4_.wvu.PrintArea" localSheetId="24" hidden="1">'3000сп ж'!$A$1:$J$13</definedName>
    <definedName name="Z_8B698817_2100_40DB_8B05_4601E34101C4_.wvu.PrintArea" localSheetId="23" hidden="1">'3000сп м'!$A$1:$J$16</definedName>
    <definedName name="Z_8B698817_2100_40DB_8B05_4601E34101C4_.wvu.PrintArea" localSheetId="8" hidden="1">'3000сх ж'!$A$1:$J$30</definedName>
    <definedName name="Z_8B698817_2100_40DB_8B05_4601E34101C4_.wvu.PrintArea" localSheetId="7" hidden="1">'3000сх м'!$A$1:$J$18</definedName>
    <definedName name="Z_8B698817_2100_40DB_8B05_4601E34101C4_.wvu.PrintArea" localSheetId="17" hidden="1">'400 м'!$A$1:$J$39</definedName>
    <definedName name="Z_8B698817_2100_40DB_8B05_4601E34101C4_.wvu.PrintArea" localSheetId="12" hidden="1">'400сб ж'!$A$1:$J$38</definedName>
    <definedName name="Z_8B698817_2100_40DB_8B05_4601E34101C4_.wvu.PrintArea" localSheetId="11" hidden="1">'400сб м'!$A$1:$J$26</definedName>
    <definedName name="Z_8B698817_2100_40DB_8B05_4601E34101C4_.wvu.PrintArea" localSheetId="27" hidden="1">'5000 ж'!$A$1:$J$22</definedName>
    <definedName name="Z_8B698817_2100_40DB_8B05_4601E34101C4_.wvu.PrintArea" localSheetId="26" hidden="1">'5000 м'!$A$1:$J$29</definedName>
    <definedName name="Z_8B698817_2100_40DB_8B05_4601E34101C4_.wvu.PrintArea" localSheetId="20" hidden="1">'800 ж'!$A$1:$J$26</definedName>
    <definedName name="Z_8B698817_2100_40DB_8B05_4601E34101C4_.wvu.PrintArea" localSheetId="19" hidden="1">'800 м'!$A$1:$J$42</definedName>
    <definedName name="Z_8B698817_2100_40DB_8B05_4601E34101C4_.wvu.PrintArea" localSheetId="42" hidden="1">'высота ж'!$A$1:$S$24</definedName>
    <definedName name="Z_8B698817_2100_40DB_8B05_4601E34101C4_.wvu.PrintArea" localSheetId="41" hidden="1">'высота м'!$A$1:$S$32</definedName>
    <definedName name="Z_8B698817_2100_40DB_8B05_4601E34101C4_.wvu.PrintArea" localSheetId="38" hidden="1">'диск ж'!$A$1:$L$26</definedName>
    <definedName name="Z_8B698817_2100_40DB_8B05_4601E34101C4_.wvu.PrintArea" localSheetId="37" hidden="1">'диск м'!$A$1:$L$27</definedName>
    <definedName name="Z_8B698817_2100_40DB_8B05_4601E34101C4_.wvu.PrintArea" localSheetId="32" hidden="1">'длина ж'!$A$1:$L$44</definedName>
    <definedName name="Z_8B698817_2100_40DB_8B05_4601E34101C4_.wvu.PrintArea" localSheetId="31" hidden="1">'длина м'!$A$1:$L$33</definedName>
    <definedName name="Z_8B698817_2100_40DB_8B05_4601E34101C4_.wvu.PrintArea" localSheetId="0" hidden="1">'Заглавный'!$A$1:$L$72</definedName>
    <definedName name="Z_8B698817_2100_40DB_8B05_4601E34101C4_.wvu.PrintArea" localSheetId="36" hidden="1">'копье ж'!$A$1:$L$22</definedName>
    <definedName name="Z_8B698817_2100_40DB_8B05_4601E34101C4_.wvu.PrintArea" localSheetId="35" hidden="1">'копье м'!$A$1:$L$25</definedName>
    <definedName name="Z_8B698817_2100_40DB_8B05_4601E34101C4_.wvu.PrintArea" localSheetId="40" hidden="1">'молот ж'!$A$1:$L$28</definedName>
    <definedName name="Z_8B698817_2100_40DB_8B05_4601E34101C4_.wvu.PrintArea" localSheetId="39" hidden="1">'молот м'!$A$1:$L$25</definedName>
    <definedName name="Z_8B698817_2100_40DB_8B05_4601E34101C4_.wvu.PrintArea" localSheetId="30" hidden="1">'тройной ж'!$A$1:$L$39</definedName>
    <definedName name="Z_8B698817_2100_40DB_8B05_4601E34101C4_.wvu.PrintArea" localSheetId="29" hidden="1">'тройной м'!$A$1:$L$23</definedName>
    <definedName name="Z_8B698817_2100_40DB_8B05_4601E34101C4_.wvu.PrintArea" localSheetId="44" hidden="1">'шест ж'!$A$1:$S$31</definedName>
    <definedName name="Z_8B698817_2100_40DB_8B05_4601E34101C4_.wvu.PrintArea" localSheetId="43" hidden="1">'шест м'!$A$1:$S$18</definedName>
    <definedName name="Z_8B698817_2100_40DB_8B05_4601E34101C4_.wvu.PrintArea" localSheetId="34" hidden="1">'ядро ж'!$A$1:$L$29</definedName>
    <definedName name="Z_8B698817_2100_40DB_8B05_4601E34101C4_.wvu.PrintArea" localSheetId="33" hidden="1">'ядро м'!$A$1:$L$32</definedName>
    <definedName name="Z_8B698817_2100_40DB_8B05_4601E34101C4_.wvu.Rows" localSheetId="13" hidden="1">'100 м'!$37:$52</definedName>
    <definedName name="Z_8B698817_2100_40DB_8B05_4601E34101C4_.wvu.Rows" localSheetId="28" hidden="1">'10000 м'!$12:$15</definedName>
    <definedName name="Z_8B698817_2100_40DB_8B05_4601E34101C4_.wvu.Rows" localSheetId="10" hidden="1">'100сб ж'!$2:$17</definedName>
    <definedName name="Z_8B698817_2100_40DB_8B05_4601E34101C4_.wvu.Rows" localSheetId="9" hidden="1">'110сб м'!$2:$24</definedName>
    <definedName name="Z_8B698817_2100_40DB_8B05_4601E34101C4_.wvu.Rows" localSheetId="23" hidden="1">'3000сп м'!$15:$16</definedName>
    <definedName name="Z_8B698817_2100_40DB_8B05_4601E34101C4_.wvu.Rows" localSheetId="18" hidden="1">'400 ж'!$2:$23</definedName>
    <definedName name="Z_8B698817_2100_40DB_8B05_4601E34101C4_.wvu.Rows" localSheetId="17" hidden="1">'400 м'!$2:$18,'400 м'!$41:$62</definedName>
    <definedName name="Z_8B698817_2100_40DB_8B05_4601E34101C4_.wvu.Rows" localSheetId="2" hidden="1">'4х100 ж'!$2:$14</definedName>
    <definedName name="Z_8B698817_2100_40DB_8B05_4601E34101C4_.wvu.Rows" localSheetId="1" hidden="1">'4х100 м'!$2:$13</definedName>
    <definedName name="Z_8B698817_2100_40DB_8B05_4601E34101C4_.wvu.Rows" localSheetId="4" hidden="1">'4х400 ж'!#REF!,'4х400 ж'!#REF!,'4х400 ж'!#REF!</definedName>
    <definedName name="Z_8B698817_2100_40DB_8B05_4601E34101C4_.wvu.Rows" localSheetId="3" hidden="1">'4х400 м'!#REF!,'4х400 м'!#REF!,'4х400 м'!#REF!</definedName>
    <definedName name="Z_8B698817_2100_40DB_8B05_4601E34101C4_.wvu.Rows" localSheetId="27" hidden="1">'5000 ж'!$8:$15</definedName>
    <definedName name="Z_8B698817_2100_40DB_8B05_4601E34101C4_.wvu.Rows" localSheetId="41" hidden="1">'высота м'!$2:$14</definedName>
    <definedName name="Z_8B698817_2100_40DB_8B05_4601E34101C4_.wvu.Rows" localSheetId="38" hidden="1">'диск ж'!$13:$13</definedName>
    <definedName name="Z_8B698817_2100_40DB_8B05_4601E34101C4_.wvu.Rows" localSheetId="45" hidden="1">'командные'!$24:$98</definedName>
    <definedName name="Z_8B698817_2100_40DB_8B05_4601E34101C4_.wvu.Rows" localSheetId="36" hidden="1">'копье ж'!$2:$5,'копье ж'!$9:$9</definedName>
    <definedName name="Z_8B698817_2100_40DB_8B05_4601E34101C4_.wvu.Rows" localSheetId="40" hidden="1">'молот ж'!$15:$15</definedName>
    <definedName name="Z_8B698817_2100_40DB_8B05_4601E34101C4_.wvu.Rows" localSheetId="30" hidden="1">'тройной ж'!$1:$1</definedName>
    <definedName name="Z_8B698817_2100_40DB_8B05_4601E34101C4_.wvu.Rows" localSheetId="34" hidden="1">'ядро ж'!$2:$13,'ядро ж'!$17:$17</definedName>
    <definedName name="Z_8B698817_2100_40DB_8B05_4601E34101C4_.wvu.Rows" localSheetId="33" hidden="1">'ядро м'!$2:$14</definedName>
    <definedName name="Z_9FE6A857_495D_4B41_A2F9_F9FCEE523100_.wvu.Cols" localSheetId="14" hidden="1">'100 ж'!$L:$O</definedName>
    <definedName name="Z_9FE6A857_495D_4B41_A2F9_F9FCEE523100_.wvu.Cols" localSheetId="13" hidden="1">'100 м'!$L:$O</definedName>
    <definedName name="Z_9FE6A857_495D_4B41_A2F9_F9FCEE523100_.wvu.Cols" localSheetId="28" hidden="1">'10000 м'!$K:$N</definedName>
    <definedName name="Z_9FE6A857_495D_4B41_A2F9_F9FCEE523100_.wvu.Cols" localSheetId="6" hidden="1">'10000сх ж'!$K:$N</definedName>
    <definedName name="Z_9FE6A857_495D_4B41_A2F9_F9FCEE523100_.wvu.Cols" localSheetId="5" hidden="1">'10000сх м'!$K:$N</definedName>
    <definedName name="Z_9FE6A857_495D_4B41_A2F9_F9FCEE523100_.wvu.Cols" localSheetId="10" hidden="1">'100сб ж'!$L:$O</definedName>
    <definedName name="Z_9FE6A857_495D_4B41_A2F9_F9FCEE523100_.wvu.Cols" localSheetId="9" hidden="1">'110сб м'!$L:$O</definedName>
    <definedName name="Z_9FE6A857_495D_4B41_A2F9_F9FCEE523100_.wvu.Cols" localSheetId="22" hidden="1">'1500 ж'!$K:$N</definedName>
    <definedName name="Z_9FE6A857_495D_4B41_A2F9_F9FCEE523100_.wvu.Cols" localSheetId="21" hidden="1">'1500 м'!$K:$N</definedName>
    <definedName name="Z_9FE6A857_495D_4B41_A2F9_F9FCEE523100_.wvu.Cols" localSheetId="16" hidden="1">'200 ж'!$L:$O</definedName>
    <definedName name="Z_9FE6A857_495D_4B41_A2F9_F9FCEE523100_.wvu.Cols" localSheetId="18" hidden="1">'400 ж'!$K:$N</definedName>
    <definedName name="Z_9FE6A857_495D_4B41_A2F9_F9FCEE523100_.wvu.Cols" localSheetId="17" hidden="1">'400 м'!$K:$N</definedName>
    <definedName name="Z_9FE6A857_495D_4B41_A2F9_F9FCEE523100_.wvu.Cols" localSheetId="12" hidden="1">'400сб ж'!$K:$N</definedName>
    <definedName name="Z_9FE6A857_495D_4B41_A2F9_F9FCEE523100_.wvu.Cols" localSheetId="2" hidden="1">'4х100 ж'!$J:$M</definedName>
    <definedName name="Z_9FE6A857_495D_4B41_A2F9_F9FCEE523100_.wvu.Cols" localSheetId="1" hidden="1">'4х100 м'!$J:$M</definedName>
    <definedName name="Z_9FE6A857_495D_4B41_A2F9_F9FCEE523100_.wvu.Cols" localSheetId="4" hidden="1">'4х400 ж'!$J:$M</definedName>
    <definedName name="Z_9FE6A857_495D_4B41_A2F9_F9FCEE523100_.wvu.Cols" localSheetId="3" hidden="1">'4х400 м'!$J:$M</definedName>
    <definedName name="Z_9FE6A857_495D_4B41_A2F9_F9FCEE523100_.wvu.Cols" localSheetId="27" hidden="1">'5000 ж'!$K:$N</definedName>
    <definedName name="Z_9FE6A857_495D_4B41_A2F9_F9FCEE523100_.wvu.Cols" localSheetId="26" hidden="1">'5000 м'!$K:$N</definedName>
    <definedName name="Z_9FE6A857_495D_4B41_A2F9_F9FCEE523100_.wvu.Cols" localSheetId="20" hidden="1">'800 ж'!$K:$N</definedName>
    <definedName name="Z_9FE6A857_495D_4B41_A2F9_F9FCEE523100_.wvu.Cols" localSheetId="19" hidden="1">'800 м'!$K:$N</definedName>
    <definedName name="Z_9FE6A857_495D_4B41_A2F9_F9FCEE523100_.wvu.Cols" localSheetId="42" hidden="1">'высота ж'!$T:$W</definedName>
    <definedName name="Z_9FE6A857_495D_4B41_A2F9_F9FCEE523100_.wvu.Cols" localSheetId="41" hidden="1">'высота м'!$T:$W</definedName>
    <definedName name="Z_9FE6A857_495D_4B41_A2F9_F9FCEE523100_.wvu.Cols" localSheetId="38" hidden="1">'диск ж'!$M:$P</definedName>
    <definedName name="Z_9FE6A857_495D_4B41_A2F9_F9FCEE523100_.wvu.Cols" localSheetId="37" hidden="1">'диск м'!$M:$P</definedName>
    <definedName name="Z_9FE6A857_495D_4B41_A2F9_F9FCEE523100_.wvu.Cols" localSheetId="32" hidden="1">'длина ж'!$M:$P</definedName>
    <definedName name="Z_9FE6A857_495D_4B41_A2F9_F9FCEE523100_.wvu.Cols" localSheetId="31" hidden="1">'длина м'!$M:$P</definedName>
    <definedName name="Z_9FE6A857_495D_4B41_A2F9_F9FCEE523100_.wvu.Cols" localSheetId="0" hidden="1">'Заглавный'!#REF!</definedName>
    <definedName name="Z_9FE6A857_495D_4B41_A2F9_F9FCEE523100_.wvu.Cols" localSheetId="36" hidden="1">'копье ж'!$M:$P</definedName>
    <definedName name="Z_9FE6A857_495D_4B41_A2F9_F9FCEE523100_.wvu.Cols" localSheetId="35" hidden="1">'копье м'!$M:$P</definedName>
    <definedName name="Z_9FE6A857_495D_4B41_A2F9_F9FCEE523100_.wvu.Cols" localSheetId="40" hidden="1">'молот ж'!$M:$P</definedName>
    <definedName name="Z_9FE6A857_495D_4B41_A2F9_F9FCEE523100_.wvu.Cols" localSheetId="39" hidden="1">'молот м'!$M:$P</definedName>
    <definedName name="Z_9FE6A857_495D_4B41_A2F9_F9FCEE523100_.wvu.Cols" localSheetId="46" hidden="1">'Семиборье. Женщины'!$A:$A,'Семиборье. Женщины'!$T:$AG</definedName>
    <definedName name="Z_9FE6A857_495D_4B41_A2F9_F9FCEE523100_.wvu.Cols" localSheetId="30" hidden="1">'тройной ж'!$M:$P</definedName>
    <definedName name="Z_9FE6A857_495D_4B41_A2F9_F9FCEE523100_.wvu.Cols" localSheetId="29" hidden="1">'тройной м'!$M:$P</definedName>
    <definedName name="Z_9FE6A857_495D_4B41_A2F9_F9FCEE523100_.wvu.Cols" localSheetId="44" hidden="1">'шест ж'!$T:$W</definedName>
    <definedName name="Z_9FE6A857_495D_4B41_A2F9_F9FCEE523100_.wvu.Cols" localSheetId="43" hidden="1">'шест м'!$T:$W</definedName>
    <definedName name="Z_9FE6A857_495D_4B41_A2F9_F9FCEE523100_.wvu.Cols" localSheetId="33" hidden="1">'ядро м'!$M:$P</definedName>
    <definedName name="Z_9FE6A857_495D_4B41_A2F9_F9FCEE523100_.wvu.PrintArea" localSheetId="14" hidden="1">'100 ж'!$A$1:$K$57</definedName>
    <definedName name="Z_9FE6A857_495D_4B41_A2F9_F9FCEE523100_.wvu.PrintArea" localSheetId="28" hidden="1">'10000 м'!$A$1:$J$34</definedName>
    <definedName name="Z_9FE6A857_495D_4B41_A2F9_F9FCEE523100_.wvu.PrintArea" localSheetId="6" hidden="1">'10000сх ж'!$A$1:$J$16</definedName>
    <definedName name="Z_9FE6A857_495D_4B41_A2F9_F9FCEE523100_.wvu.PrintArea" localSheetId="10" hidden="1">'100сб ж'!$A$1:$K$28</definedName>
    <definedName name="Z_9FE6A857_495D_4B41_A2F9_F9FCEE523100_.wvu.PrintArea" localSheetId="22" hidden="1">'1500 ж'!$A$1:$J$26</definedName>
    <definedName name="Z_9FE6A857_495D_4B41_A2F9_F9FCEE523100_.wvu.PrintArea" localSheetId="21" hidden="1">'1500 м'!$A$1:$J$30</definedName>
    <definedName name="Z_9FE6A857_495D_4B41_A2F9_F9FCEE523100_.wvu.PrintArea" localSheetId="16" hidden="1">'200 ж'!$A$1:$K$78</definedName>
    <definedName name="Z_9FE6A857_495D_4B41_A2F9_F9FCEE523100_.wvu.PrintArea" localSheetId="15" hidden="1">'200 м'!$A$1:$K$62</definedName>
    <definedName name="Z_9FE6A857_495D_4B41_A2F9_F9FCEE523100_.wvu.PrintArea" localSheetId="25" hidden="1">'3000 ж'!$A$1:$J$28</definedName>
    <definedName name="Z_9FE6A857_495D_4B41_A2F9_F9FCEE523100_.wvu.PrintArea" localSheetId="24" hidden="1">'3000сп ж'!$A$1:$J$13</definedName>
    <definedName name="Z_9FE6A857_495D_4B41_A2F9_F9FCEE523100_.wvu.PrintArea" localSheetId="23" hidden="1">'3000сп м'!$A$1:$J$16</definedName>
    <definedName name="Z_9FE6A857_495D_4B41_A2F9_F9FCEE523100_.wvu.PrintArea" localSheetId="17" hidden="1">'400 м'!$A$1:$J$39</definedName>
    <definedName name="Z_9FE6A857_495D_4B41_A2F9_F9FCEE523100_.wvu.PrintArea" localSheetId="12" hidden="1">'400сб ж'!$A$1:$J$38</definedName>
    <definedName name="Z_9FE6A857_495D_4B41_A2F9_F9FCEE523100_.wvu.PrintArea" localSheetId="11" hidden="1">'400сб м'!$A$1:$J$26</definedName>
    <definedName name="Z_9FE6A857_495D_4B41_A2F9_F9FCEE523100_.wvu.PrintArea" localSheetId="2" hidden="1">'4х100 ж'!$A$1:$I$22</definedName>
    <definedName name="Z_9FE6A857_495D_4B41_A2F9_F9FCEE523100_.wvu.PrintArea" localSheetId="1" hidden="1">'4х100 м'!$A$1:$I$20</definedName>
    <definedName name="Z_9FE6A857_495D_4B41_A2F9_F9FCEE523100_.wvu.PrintArea" localSheetId="4" hidden="1">'4х400 ж'!$A$1:$I$24</definedName>
    <definedName name="Z_9FE6A857_495D_4B41_A2F9_F9FCEE523100_.wvu.PrintArea" localSheetId="27" hidden="1">'5000 ж'!$A$1:$J$22</definedName>
    <definedName name="Z_9FE6A857_495D_4B41_A2F9_F9FCEE523100_.wvu.PrintArea" localSheetId="26" hidden="1">'5000 м'!$A$1:$J$29</definedName>
    <definedName name="Z_9FE6A857_495D_4B41_A2F9_F9FCEE523100_.wvu.PrintArea" localSheetId="20" hidden="1">'800 ж'!$A$1:$J$27</definedName>
    <definedName name="Z_9FE6A857_495D_4B41_A2F9_F9FCEE523100_.wvu.PrintArea" localSheetId="19" hidden="1">'800 м'!$A$1:$J$42</definedName>
    <definedName name="Z_9FE6A857_495D_4B41_A2F9_F9FCEE523100_.wvu.PrintArea" localSheetId="42" hidden="1">'высота ж'!$A$1:$S$24</definedName>
    <definedName name="Z_9FE6A857_495D_4B41_A2F9_F9FCEE523100_.wvu.PrintArea" localSheetId="41" hidden="1">'высота м'!$A$1:$S$32</definedName>
    <definedName name="Z_9FE6A857_495D_4B41_A2F9_F9FCEE523100_.wvu.PrintArea" localSheetId="38" hidden="1">'диск ж'!$A$1:$L$26</definedName>
    <definedName name="Z_9FE6A857_495D_4B41_A2F9_F9FCEE523100_.wvu.PrintArea" localSheetId="37" hidden="1">'диск м'!$A$1:$L$27</definedName>
    <definedName name="Z_9FE6A857_495D_4B41_A2F9_F9FCEE523100_.wvu.PrintArea" localSheetId="32" hidden="1">'длина ж'!$A$1:$L$47</definedName>
    <definedName name="Z_9FE6A857_495D_4B41_A2F9_F9FCEE523100_.wvu.PrintArea" localSheetId="31" hidden="1">'длина м'!$A$1:$L$33</definedName>
    <definedName name="Z_9FE6A857_495D_4B41_A2F9_F9FCEE523100_.wvu.PrintArea" localSheetId="0" hidden="1">'Заглавный'!$A$1:$L$72</definedName>
    <definedName name="Z_9FE6A857_495D_4B41_A2F9_F9FCEE523100_.wvu.PrintArea" localSheetId="36" hidden="1">'копье ж'!$A$1:$L$22</definedName>
    <definedName name="Z_9FE6A857_495D_4B41_A2F9_F9FCEE523100_.wvu.PrintArea" localSheetId="35" hidden="1">'копье м'!$A$1:$L$25</definedName>
    <definedName name="Z_9FE6A857_495D_4B41_A2F9_F9FCEE523100_.wvu.PrintArea" localSheetId="40" hidden="1">'молот ж'!$A$1:$L$28</definedName>
    <definedName name="Z_9FE6A857_495D_4B41_A2F9_F9FCEE523100_.wvu.PrintArea" localSheetId="39" hidden="1">'молот м'!$A$1:$L$25</definedName>
    <definedName name="Z_9FE6A857_495D_4B41_A2F9_F9FCEE523100_.wvu.PrintArea" localSheetId="30" hidden="1">'тройной ж'!$A$1:$L$39</definedName>
    <definedName name="Z_9FE6A857_495D_4B41_A2F9_F9FCEE523100_.wvu.PrintArea" localSheetId="29" hidden="1">'тройной м'!$A$1:$L$23</definedName>
    <definedName name="Z_9FE6A857_495D_4B41_A2F9_F9FCEE523100_.wvu.PrintArea" localSheetId="44" hidden="1">'шест ж'!$A$1:$S$31</definedName>
    <definedName name="Z_9FE6A857_495D_4B41_A2F9_F9FCEE523100_.wvu.PrintArea" localSheetId="43" hidden="1">'шест м'!$A$1:$S$18</definedName>
    <definedName name="Z_9FE6A857_495D_4B41_A2F9_F9FCEE523100_.wvu.PrintArea" localSheetId="34" hidden="1">'ядро ж'!$A$1:$L$29</definedName>
    <definedName name="Z_9FE6A857_495D_4B41_A2F9_F9FCEE523100_.wvu.PrintArea" localSheetId="33" hidden="1">'ядро м'!$A$1:$L$32</definedName>
    <definedName name="Z_9FE6A857_495D_4B41_A2F9_F9FCEE523100_.wvu.Rows" localSheetId="13" hidden="1">'100 м'!$37:$52</definedName>
    <definedName name="Z_9FE6A857_495D_4B41_A2F9_F9FCEE523100_.wvu.Rows" localSheetId="28" hidden="1">'10000 м'!$12:$15</definedName>
    <definedName name="Z_9FE6A857_495D_4B41_A2F9_F9FCEE523100_.wvu.Rows" localSheetId="23" hidden="1">'3000сп м'!$15:$16</definedName>
    <definedName name="Z_9FE6A857_495D_4B41_A2F9_F9FCEE523100_.wvu.Rows" localSheetId="17" hidden="1">'400 м'!$41:$62</definedName>
    <definedName name="Z_9FE6A857_495D_4B41_A2F9_F9FCEE523100_.wvu.Rows" localSheetId="12" hidden="1">'400сб ж'!$15:$19</definedName>
    <definedName name="Z_9FE6A857_495D_4B41_A2F9_F9FCEE523100_.wvu.Rows" localSheetId="2" hidden="1">'4х100 ж'!$9:$15</definedName>
    <definedName name="Z_9FE6A857_495D_4B41_A2F9_F9FCEE523100_.wvu.Rows" localSheetId="1" hidden="1">'4х100 м'!$8:$14</definedName>
    <definedName name="Z_9FE6A857_495D_4B41_A2F9_F9FCEE523100_.wvu.Rows" localSheetId="27" hidden="1">'5000 ж'!$8:$15</definedName>
    <definedName name="Z_9FE6A857_495D_4B41_A2F9_F9FCEE523100_.wvu.Rows" localSheetId="20" hidden="1">'800 ж'!$14:$15</definedName>
    <definedName name="Z_9FE6A857_495D_4B41_A2F9_F9FCEE523100_.wvu.Rows" localSheetId="41" hidden="1">'высота м'!$10:$14</definedName>
    <definedName name="Z_9FE6A857_495D_4B41_A2F9_F9FCEE523100_.wvu.Rows" localSheetId="38" hidden="1">'диск ж'!$13:$13</definedName>
    <definedName name="Z_9FE6A857_495D_4B41_A2F9_F9FCEE523100_.wvu.Rows" localSheetId="0" hidden="1">'Заглавный'!$43:$43</definedName>
    <definedName name="Z_9FE6A857_495D_4B41_A2F9_F9FCEE523100_.wvu.Rows" localSheetId="45" hidden="1">'командные'!$24:$98</definedName>
    <definedName name="Z_9FE6A857_495D_4B41_A2F9_F9FCEE523100_.wvu.Rows" localSheetId="36" hidden="1">'копье ж'!$9:$9</definedName>
    <definedName name="Z_9FE6A857_495D_4B41_A2F9_F9FCEE523100_.wvu.Rows" localSheetId="40" hidden="1">'молот ж'!$15:$15</definedName>
    <definedName name="Z_9FE6A857_495D_4B41_A2F9_F9FCEE523100_.wvu.Rows" localSheetId="46" hidden="1">'Семиборье. Женщины'!$19:$69</definedName>
    <definedName name="Z_9FE6A857_495D_4B41_A2F9_F9FCEE523100_.wvu.Rows" localSheetId="44" hidden="1">'шест ж'!$9:$14</definedName>
    <definedName name="Z_9FE6A857_495D_4B41_A2F9_F9FCEE523100_.wvu.Rows" localSheetId="34" hidden="1">'ядро ж'!$17:$17</definedName>
    <definedName name="Z_9FE6A857_495D_4B41_A2F9_F9FCEE523100_.wvu.Rows" localSheetId="33" hidden="1">'ядро м'!$10:$14</definedName>
    <definedName name="десятиборьемуж" localSheetId="25">#REF!</definedName>
    <definedName name="десятиборьемуж" localSheetId="47">'Десятиборье. Мужчины'!$X$6:$Y$14</definedName>
    <definedName name="десятиборьемуж" localSheetId="46">'[1]Десятиборье. Мужчины'!$X$6:$Y$14</definedName>
    <definedName name="десятиборьемуж">#REF!</definedName>
    <definedName name="ж4х100">'4х100 ж'!$K$3:$L$15</definedName>
    <definedName name="ж4х400">#REF!</definedName>
    <definedName name="жен1500">'1500 ж'!$L$3:$M$13</definedName>
    <definedName name="жен200">'200 ж'!$M$3:$N$15</definedName>
    <definedName name="жен3000">'5000 ж'!$L$3:$M$15</definedName>
    <definedName name="жен3000сп" localSheetId="25">'3000сп ж'!#REF!</definedName>
    <definedName name="жен3000сп">'3000сп ж'!#REF!</definedName>
    <definedName name="жен3000сх">'10000сх ж'!$L$3:$M$8</definedName>
    <definedName name="жен400">'400 ж'!$L$3:$M$15</definedName>
    <definedName name="жен400сб">'400сб ж'!$L$3:$M$15</definedName>
    <definedName name="жен5000сх" localSheetId="25">'3000сх ж'!#REF!</definedName>
    <definedName name="жен5000сх">'3000сх ж'!#REF!</definedName>
    <definedName name="жен60">'100 ж'!$M$3:$N$15</definedName>
    <definedName name="жен60сб">'100сб ж'!$M$3:$N$9</definedName>
    <definedName name="жен800">'800 ж'!$L$3:$M$15</definedName>
    <definedName name="женвысота">'высота ж'!$U$3:$V$8</definedName>
    <definedName name="жендиск">'диск ж'!$N$3:$O$9</definedName>
    <definedName name="жендлина">'длина ж'!$N$3:$O$12</definedName>
    <definedName name="женкопье">'копье ж'!$N$3:$O$5</definedName>
    <definedName name="женмолот">'молот ж'!$N$3:$O$11</definedName>
    <definedName name="жентройной">'тройной ж'!$N$3:$O$14</definedName>
    <definedName name="женшест">'шест ж'!$U$3:$V$14</definedName>
    <definedName name="женядро">'ядро ж'!#REF!</definedName>
    <definedName name="м4х400">#REF!</definedName>
    <definedName name="муж10000">'10000 м'!$L$3:$M$15</definedName>
    <definedName name="муж10000сх">'10000сх м'!$L$3:$M$7</definedName>
    <definedName name="муж1500">'1500 м'!$L$3:$M$14</definedName>
    <definedName name="муж200">'200 м'!#REF!</definedName>
    <definedName name="муж3000" localSheetId="25">'3000 ж'!#REF!</definedName>
    <definedName name="муж3000">'5000 м'!$L$3:$M$12</definedName>
    <definedName name="муж3000сп" localSheetId="25">'3000сп м'!#REF!</definedName>
    <definedName name="муж3000сп">'3000сп м'!#REF!</definedName>
    <definedName name="муж400">'400 м'!$L$3:$M$15</definedName>
    <definedName name="муж400сб">'400сб м'!#REF!</definedName>
    <definedName name="муж5000сх" localSheetId="25">'3000сх м'!#REF!</definedName>
    <definedName name="муж5000сх">'3000сх м'!#REF!</definedName>
    <definedName name="муж60">'100 м'!$M$3:$N$11</definedName>
    <definedName name="муж60сб">'110сб м'!$M$3:$N$14</definedName>
    <definedName name="муж800">'800 м'!$L$3:$M$15</definedName>
    <definedName name="мужвысота">'высота м'!$U$3:$V$14</definedName>
    <definedName name="муждиск">'диск м'!$N$3:$O$9</definedName>
    <definedName name="муждлина">'длина м'!$N$3:$O$8</definedName>
    <definedName name="мужкопье">'копье м'!$N$3:$O$8</definedName>
    <definedName name="мужмолот">'молот м'!$N$3:$O$8</definedName>
    <definedName name="мужтройной">'тройной м'!$N$3:$O$6</definedName>
    <definedName name="мужшест">'шест м'!$U$3:$V$6</definedName>
    <definedName name="мужядро">'ядро м'!$N$3:$O$14</definedName>
    <definedName name="_xlnm.Print_Area" localSheetId="14">'100 ж'!$A$1:$K$57</definedName>
    <definedName name="_xlnm.Print_Area" localSheetId="28">'10000 м'!$A$1:$J$34</definedName>
    <definedName name="_xlnm.Print_Area" localSheetId="6">'10000сх ж'!$A$1:$J$16</definedName>
    <definedName name="_xlnm.Print_Area" localSheetId="10">'100сб ж'!$A$1:$K$28</definedName>
    <definedName name="_xlnm.Print_Area" localSheetId="22">'1500 ж'!$A$1:$J$26</definedName>
    <definedName name="_xlnm.Print_Area" localSheetId="21">'1500 м'!$A$1:$J$30</definedName>
    <definedName name="_xlnm.Print_Area" localSheetId="16">'200 ж'!$A$1:$K$78</definedName>
    <definedName name="_xlnm.Print_Area" localSheetId="15">'200 м'!$A$1:$K$62</definedName>
    <definedName name="_xlnm.Print_Area" localSheetId="25">'3000 ж'!$A$1:$J$28</definedName>
    <definedName name="_xlnm.Print_Area" localSheetId="24">'3000сп ж'!$A$1:$J$13</definedName>
    <definedName name="_xlnm.Print_Area" localSheetId="23">'3000сп м'!$A$1:$J$16</definedName>
    <definedName name="_xlnm.Print_Area" localSheetId="17">'400 м'!$A$1:$J$39</definedName>
    <definedName name="_xlnm.Print_Area" localSheetId="12">'400сб ж'!$A$1:$J$38</definedName>
    <definedName name="_xlnm.Print_Area" localSheetId="11">'400сб м'!$A$1:$J$26</definedName>
    <definedName name="_xlnm.Print_Area" localSheetId="2">'4х100 ж'!$A$1:$I$22</definedName>
    <definedName name="_xlnm.Print_Area" localSheetId="1">'4х100 м'!$A$1:$I$20</definedName>
    <definedName name="_xlnm.Print_Area" localSheetId="4">'4х400 ж'!$A$1:$I$24</definedName>
    <definedName name="_xlnm.Print_Area" localSheetId="27">'5000 ж'!$A$1:$J$22</definedName>
    <definedName name="_xlnm.Print_Area" localSheetId="26">'5000 м'!$A$1:$J$29</definedName>
    <definedName name="_xlnm.Print_Area" localSheetId="20">'800 ж'!$A$1:$J$27</definedName>
    <definedName name="_xlnm.Print_Area" localSheetId="19">'800 м'!$A$1:$J$42</definedName>
    <definedName name="_xlnm.Print_Area" localSheetId="42">'высота ж'!$A$1:$S$24</definedName>
    <definedName name="_xlnm.Print_Area" localSheetId="41">'высота м'!$A$1:$S$32</definedName>
    <definedName name="_xlnm.Print_Area" localSheetId="47">'Десятиборье. Мужчины'!$A$1:$U$18</definedName>
    <definedName name="_xlnm.Print_Area" localSheetId="38">'диск ж'!$A$1:$L$26</definedName>
    <definedName name="_xlnm.Print_Area" localSheetId="37">'диск м'!$A$1:$L$27</definedName>
    <definedName name="_xlnm.Print_Area" localSheetId="32">'длина ж'!$A$1:$L$47</definedName>
    <definedName name="_xlnm.Print_Area" localSheetId="31">'длина м'!$A$1:$L$33</definedName>
    <definedName name="_xlnm.Print_Area" localSheetId="0">'Заглавный'!$A$1:$L$72</definedName>
    <definedName name="_xlnm.Print_Area" localSheetId="36">'копье ж'!$A$1:$L$22</definedName>
    <definedName name="_xlnm.Print_Area" localSheetId="35">'копье м'!$A$1:$L$25</definedName>
    <definedName name="_xlnm.Print_Area" localSheetId="40">'молот ж'!$A$1:$L$28</definedName>
    <definedName name="_xlnm.Print_Area" localSheetId="39">'молот м'!$A$1:$L$25</definedName>
    <definedName name="_xlnm.Print_Area" localSheetId="46">'Семиборье. Женщины'!$A$1:$R$18</definedName>
    <definedName name="_xlnm.Print_Area" localSheetId="30">'тройной ж'!$A$1:$L$39</definedName>
    <definedName name="_xlnm.Print_Area" localSheetId="29">'тройной м'!$A$1:$L$23</definedName>
    <definedName name="_xlnm.Print_Area" localSheetId="44">'шест ж'!$A$1:$S$31</definedName>
    <definedName name="_xlnm.Print_Area" localSheetId="43">'шест м'!$A$1:$S$18</definedName>
    <definedName name="_xlnm.Print_Area" localSheetId="34">'ядро ж'!$A$1:$L$29</definedName>
    <definedName name="_xlnm.Print_Area" localSheetId="33">'ядро м'!$A$1:$L$32</definedName>
    <definedName name="Семиборьежен" localSheetId="47">'[2]Семиборье. Женщины'!$U$6:$V$16</definedName>
    <definedName name="Семиборьежен" localSheetId="46">'Семиборье. Женщины'!$U$6:$V$16</definedName>
    <definedName name="Семиборьежен">#REF!</definedName>
  </definedNames>
  <calcPr calcMode="manual" fullCalcOnLoad="1"/>
</workbook>
</file>

<file path=xl/sharedStrings.xml><?xml version="1.0" encoding="utf-8"?>
<sst xmlns="http://schemas.openxmlformats.org/spreadsheetml/2006/main" count="7201" uniqueCount="1211">
  <si>
    <t>Место</t>
  </si>
  <si>
    <t>Фамилия, имя спортсмена</t>
  </si>
  <si>
    <t>№</t>
  </si>
  <si>
    <t>Дата рожд.</t>
  </si>
  <si>
    <t>Результат</t>
  </si>
  <si>
    <t>Дорожка</t>
  </si>
  <si>
    <t>Забег 1</t>
  </si>
  <si>
    <t>Забег 2</t>
  </si>
  <si>
    <t>Забег 3</t>
  </si>
  <si>
    <t>Забег 4</t>
  </si>
  <si>
    <t>Попытка</t>
  </si>
  <si>
    <t>Высота</t>
  </si>
  <si>
    <t>разряд</t>
  </si>
  <si>
    <t>очки</t>
  </si>
  <si>
    <t>Тренер</t>
  </si>
  <si>
    <t>Начало: 11.00</t>
  </si>
  <si>
    <t>Начало: 11.20</t>
  </si>
  <si>
    <t>№ п/п</t>
  </si>
  <si>
    <t>Команда</t>
  </si>
  <si>
    <t>Разряд</t>
  </si>
  <si>
    <t>Очки</t>
  </si>
  <si>
    <t>участие</t>
  </si>
  <si>
    <t>Участие</t>
  </si>
  <si>
    <t>DNF</t>
  </si>
  <si>
    <t>DQ</t>
  </si>
  <si>
    <t>NM</t>
  </si>
  <si>
    <t>Главный секретарь соревнований:</t>
  </si>
  <si>
    <t>Главный судья соревнований:</t>
  </si>
  <si>
    <t>Директор соревнований:</t>
  </si>
  <si>
    <t>Главная судейская коллегия:</t>
  </si>
  <si>
    <t>Командные результаты</t>
  </si>
  <si>
    <t>место</t>
  </si>
  <si>
    <t>сошел (справка)</t>
  </si>
  <si>
    <t>нет результата</t>
  </si>
  <si>
    <t>дисквалификация</t>
  </si>
  <si>
    <t>Зам. главного судьи:</t>
  </si>
  <si>
    <t>Область</t>
  </si>
  <si>
    <t>Реакция</t>
  </si>
  <si>
    <t>Финал</t>
  </si>
  <si>
    <t xml:space="preserve"> </t>
  </si>
  <si>
    <t xml:space="preserve">Результат                       Пр.     Фин.                </t>
  </si>
  <si>
    <t>Начало: 10.00</t>
  </si>
  <si>
    <t xml:space="preserve">Область </t>
  </si>
  <si>
    <t>Рек. РБ</t>
  </si>
  <si>
    <t>МСМК</t>
  </si>
  <si>
    <t xml:space="preserve">МС </t>
  </si>
  <si>
    <t>КМС</t>
  </si>
  <si>
    <t>1юн</t>
  </si>
  <si>
    <t>2юн</t>
  </si>
  <si>
    <t>3юн</t>
  </si>
  <si>
    <t>б/р</t>
  </si>
  <si>
    <t>1.16,16</t>
  </si>
  <si>
    <t>1.44,00</t>
  </si>
  <si>
    <t>1.55,00</t>
  </si>
  <si>
    <t>3.35,00</t>
  </si>
  <si>
    <t>3.50,00</t>
  </si>
  <si>
    <t>23.00,25</t>
  </si>
  <si>
    <t>24.30,25</t>
  </si>
  <si>
    <t>МС</t>
  </si>
  <si>
    <t>38.00,25</t>
  </si>
  <si>
    <t>ж</t>
  </si>
  <si>
    <t>длина</t>
  </si>
  <si>
    <t>высота</t>
  </si>
  <si>
    <t>шест</t>
  </si>
  <si>
    <t>ядро</t>
  </si>
  <si>
    <t>всего</t>
  </si>
  <si>
    <t>Нагр.№</t>
  </si>
  <si>
    <t>Фамилия, Имя</t>
  </si>
  <si>
    <t>Длина</t>
  </si>
  <si>
    <t>Ядро</t>
  </si>
  <si>
    <t>Сумма очков</t>
  </si>
  <si>
    <t>до лидера</t>
  </si>
  <si>
    <t>Фамилия И.О. тренера</t>
  </si>
  <si>
    <t>800м</t>
  </si>
  <si>
    <t>м</t>
  </si>
  <si>
    <t>10000сх</t>
  </si>
  <si>
    <t>тройной</t>
  </si>
  <si>
    <t>результат</t>
  </si>
  <si>
    <t xml:space="preserve">Результат            </t>
  </si>
  <si>
    <t>Начало: 12.40</t>
  </si>
  <si>
    <t>Начало: 12.00</t>
  </si>
  <si>
    <t>1.55,25</t>
  </si>
  <si>
    <t>3.00,00</t>
  </si>
  <si>
    <t>г. Брест, СК "Брестский"</t>
  </si>
  <si>
    <t>110сб</t>
  </si>
  <si>
    <t>100сб</t>
  </si>
  <si>
    <t>3000сп</t>
  </si>
  <si>
    <t>4х100</t>
  </si>
  <si>
    <t>400сб</t>
  </si>
  <si>
    <t>копье</t>
  </si>
  <si>
    <t>диск</t>
  </si>
  <si>
    <t>молот</t>
  </si>
  <si>
    <t>4х400</t>
  </si>
  <si>
    <t>Рек. РБ 39,44</t>
  </si>
  <si>
    <t>38,00</t>
  </si>
  <si>
    <t>Рек. РБ 42,56</t>
  </si>
  <si>
    <t>1.07,45</t>
  </si>
  <si>
    <t>1.11,45</t>
  </si>
  <si>
    <t>1.02,65</t>
  </si>
  <si>
    <t>Рек. РБ 3.03,78</t>
  </si>
  <si>
    <t>3.03,00</t>
  </si>
  <si>
    <t>2.00,00</t>
  </si>
  <si>
    <t>3.21,86</t>
  </si>
  <si>
    <t>3.28,25</t>
  </si>
  <si>
    <t>3.36,25</t>
  </si>
  <si>
    <t>Рек. РБ 3.21,85</t>
  </si>
  <si>
    <t>11.00,00</t>
  </si>
  <si>
    <t>38.59,61</t>
  </si>
  <si>
    <t>38.59,80</t>
  </si>
  <si>
    <t>рекорд 38.59,6</t>
  </si>
  <si>
    <t>рекорд 41.56,0</t>
  </si>
  <si>
    <t>41.56,01</t>
  </si>
  <si>
    <t>46.00,25</t>
  </si>
  <si>
    <t>48.30,25</t>
  </si>
  <si>
    <t>Начало: 9.00</t>
  </si>
  <si>
    <t>Начало: 9.30</t>
  </si>
  <si>
    <t>Рек.РБ  13,41</t>
  </si>
  <si>
    <t>рекорд 13,41</t>
  </si>
  <si>
    <t>рекорд 12,66</t>
  </si>
  <si>
    <t>1.30,00</t>
  </si>
  <si>
    <t>рекорд 53,11</t>
  </si>
  <si>
    <t>1.00,25</t>
  </si>
  <si>
    <t>1.04,16</t>
  </si>
  <si>
    <t>1.09,16</t>
  </si>
  <si>
    <t>1.14,16</t>
  </si>
  <si>
    <t>1.20,16</t>
  </si>
  <si>
    <t>1.27,16</t>
  </si>
  <si>
    <t>1.40,00</t>
  </si>
  <si>
    <t>рекорд 10,27</t>
  </si>
  <si>
    <t>Начало: 12.30</t>
  </si>
  <si>
    <t>Начало: 10.15</t>
  </si>
  <si>
    <t>Начало: 10.45</t>
  </si>
  <si>
    <t>рекорд 22,68</t>
  </si>
  <si>
    <t>рекорд 45,51</t>
  </si>
  <si>
    <t>1.00,16</t>
  </si>
  <si>
    <t>1.05,16</t>
  </si>
  <si>
    <t>1.10,16</t>
  </si>
  <si>
    <t>1.15,16</t>
  </si>
  <si>
    <t>рекорд 50,31</t>
  </si>
  <si>
    <t>1.01,25</t>
  </si>
  <si>
    <t>1.05,25</t>
  </si>
  <si>
    <t>1.22,16</t>
  </si>
  <si>
    <t>1.28,16</t>
  </si>
  <si>
    <t>1.44,85</t>
  </si>
  <si>
    <t>1.46,01</t>
  </si>
  <si>
    <t>1.49,75</t>
  </si>
  <si>
    <t>2.01,25</t>
  </si>
  <si>
    <t>2.10,25</t>
  </si>
  <si>
    <t>2.20,25</t>
  </si>
  <si>
    <t>2.30,25</t>
  </si>
  <si>
    <t>2.40,25</t>
  </si>
  <si>
    <t>2.50,25</t>
  </si>
  <si>
    <t>рекорд 1.44,84</t>
  </si>
  <si>
    <t>1.56,25</t>
  </si>
  <si>
    <t>2.00,25</t>
  </si>
  <si>
    <t>2.,6,25</t>
  </si>
  <si>
    <t>2.14,25</t>
  </si>
  <si>
    <t>2.24,25</t>
  </si>
  <si>
    <t>2.34,25</t>
  </si>
  <si>
    <t>2.45,25</t>
  </si>
  <si>
    <t>3.00,25</t>
  </si>
  <si>
    <t>3.15,25</t>
  </si>
  <si>
    <t>3.30,25</t>
  </si>
  <si>
    <t>рекорд 1.56,24</t>
  </si>
  <si>
    <t>Начало: 17.30</t>
  </si>
  <si>
    <t>рекорд 3.36,16</t>
  </si>
  <si>
    <t>3.46,25</t>
  </si>
  <si>
    <t>3.57,25</t>
  </si>
  <si>
    <t>4.10,25</t>
  </si>
  <si>
    <t>4.25,25</t>
  </si>
  <si>
    <t>4.45,25</t>
  </si>
  <si>
    <t>5.10,25</t>
  </si>
  <si>
    <t>5.30,25</t>
  </si>
  <si>
    <t>6.10,25</t>
  </si>
  <si>
    <t>рекорд 3.58,40</t>
  </si>
  <si>
    <t>3.58,41</t>
  </si>
  <si>
    <t>4.18,25</t>
  </si>
  <si>
    <t>4.35,25</t>
  </si>
  <si>
    <t>4.55,25</t>
  </si>
  <si>
    <t>5.15,25</t>
  </si>
  <si>
    <t>5.40,25</t>
  </si>
  <si>
    <t>6.05,25</t>
  </si>
  <si>
    <t>25.00,00</t>
  </si>
  <si>
    <t>13.30,25</t>
  </si>
  <si>
    <t>рекорд 27.41,89</t>
  </si>
  <si>
    <t>27.41,90</t>
  </si>
  <si>
    <t>28.20,25</t>
  </si>
  <si>
    <t>30.35,25</t>
  </si>
  <si>
    <t>32.30,25</t>
  </si>
  <si>
    <t>34.40,25</t>
  </si>
  <si>
    <t>40.00,25</t>
  </si>
  <si>
    <t>45.30,25</t>
  </si>
  <si>
    <t>47.00,00</t>
  </si>
  <si>
    <t>13.17,67</t>
  </si>
  <si>
    <t>14.00,25</t>
  </si>
  <si>
    <t>14.40,25</t>
  </si>
  <si>
    <t>15.30,25</t>
  </si>
  <si>
    <t>16.35,25</t>
  </si>
  <si>
    <t>17.45,25</t>
  </si>
  <si>
    <t>рекорд 13.17,66</t>
  </si>
  <si>
    <t>14.47,76</t>
  </si>
  <si>
    <t>16.10,25</t>
  </si>
  <si>
    <t>17.00,25</t>
  </si>
  <si>
    <t>18.10,25</t>
  </si>
  <si>
    <t>19.40,25</t>
  </si>
  <si>
    <t>21.20,25</t>
  </si>
  <si>
    <t>рекорд 14.47,75</t>
  </si>
  <si>
    <t>Начало: 18.45</t>
  </si>
  <si>
    <t>Начало: 10.30</t>
  </si>
  <si>
    <t>Ст. судья __________________________</t>
  </si>
  <si>
    <t>_______________________________</t>
  </si>
  <si>
    <t>Секретарь _________________________</t>
  </si>
  <si>
    <t>Судьи  _________________________</t>
  </si>
  <si>
    <t>Копьё</t>
  </si>
  <si>
    <t/>
  </si>
  <si>
    <t>100м с/б</t>
  </si>
  <si>
    <t>200м</t>
  </si>
  <si>
    <r>
      <rPr>
        <b/>
        <sz val="16"/>
        <rFont val="Times New Roman"/>
        <family val="1"/>
      </rPr>
      <t>21</t>
    </r>
    <r>
      <rPr>
        <sz val="11"/>
        <rFont val="Times New Roman"/>
        <family val="1"/>
      </rPr>
      <t>-БГСХА</t>
    </r>
  </si>
  <si>
    <r>
      <rPr>
        <b/>
        <sz val="16"/>
        <rFont val="Times New Roman"/>
        <family val="1"/>
      </rPr>
      <t>20</t>
    </r>
    <r>
      <rPr>
        <sz val="11"/>
        <rFont val="Times New Roman"/>
        <family val="1"/>
      </rPr>
      <t>-БГАТУ</t>
    </r>
  </si>
  <si>
    <r>
      <rPr>
        <b/>
        <sz val="16"/>
        <rFont val="Times New Roman"/>
        <family val="1"/>
      </rPr>
      <t>19</t>
    </r>
    <r>
      <rPr>
        <sz val="11"/>
        <rFont val="Times New Roman"/>
        <family val="1"/>
      </rPr>
      <t>-БГУФК</t>
    </r>
  </si>
  <si>
    <r>
      <rPr>
        <b/>
        <sz val="16"/>
        <rFont val="Times New Roman"/>
        <family val="1"/>
      </rPr>
      <t>18</t>
    </r>
    <r>
      <rPr>
        <sz val="11"/>
        <rFont val="Times New Roman"/>
        <family val="1"/>
      </rPr>
      <t>-ГрГУ</t>
    </r>
  </si>
  <si>
    <r>
      <rPr>
        <b/>
        <sz val="16"/>
        <rFont val="Times New Roman"/>
        <family val="1"/>
      </rPr>
      <t>17</t>
    </r>
    <r>
      <rPr>
        <sz val="11"/>
        <rFont val="Times New Roman"/>
        <family val="1"/>
      </rPr>
      <t>-БНТУ</t>
    </r>
  </si>
  <si>
    <r>
      <rPr>
        <b/>
        <sz val="16"/>
        <rFont val="Times New Roman"/>
        <family val="1"/>
      </rPr>
      <t>16</t>
    </r>
    <r>
      <rPr>
        <sz val="11"/>
        <rFont val="Times New Roman"/>
        <family val="1"/>
      </rPr>
      <t>-МогГУ</t>
    </r>
  </si>
  <si>
    <r>
      <rPr>
        <b/>
        <sz val="16"/>
        <rFont val="Times New Roman"/>
        <family val="1"/>
      </rPr>
      <t>15</t>
    </r>
    <r>
      <rPr>
        <sz val="11"/>
        <rFont val="Times New Roman"/>
        <family val="1"/>
      </rPr>
      <t>-БГУИР</t>
    </r>
  </si>
  <si>
    <r>
      <rPr>
        <b/>
        <sz val="16"/>
        <rFont val="Times New Roman"/>
        <family val="1"/>
      </rPr>
      <t>14</t>
    </r>
    <r>
      <rPr>
        <sz val="11"/>
        <rFont val="Times New Roman"/>
        <family val="1"/>
      </rPr>
      <t>-БГЭУ</t>
    </r>
  </si>
  <si>
    <r>
      <rPr>
        <b/>
        <sz val="16"/>
        <rFont val="Times New Roman"/>
        <family val="1"/>
      </rPr>
      <t>13</t>
    </r>
    <r>
      <rPr>
        <sz val="11"/>
        <rFont val="Times New Roman"/>
        <family val="1"/>
      </rPr>
      <t>-ПолесГУ</t>
    </r>
  </si>
  <si>
    <r>
      <rPr>
        <b/>
        <sz val="16"/>
        <rFont val="Times New Roman"/>
        <family val="1"/>
      </rPr>
      <t>12</t>
    </r>
    <r>
      <rPr>
        <sz val="11"/>
        <rFont val="Times New Roman"/>
        <family val="1"/>
      </rPr>
      <t>-МозГПУ</t>
    </r>
  </si>
  <si>
    <r>
      <rPr>
        <b/>
        <sz val="16"/>
        <rFont val="Times New Roman"/>
        <family val="1"/>
      </rPr>
      <t>11</t>
    </r>
    <r>
      <rPr>
        <sz val="11"/>
        <rFont val="Times New Roman"/>
        <family val="1"/>
      </rPr>
      <t>-ВитГТУ</t>
    </r>
  </si>
  <si>
    <r>
      <rPr>
        <b/>
        <sz val="16"/>
        <rFont val="Times New Roman"/>
        <family val="1"/>
      </rPr>
      <t>10</t>
    </r>
    <r>
      <rPr>
        <sz val="11"/>
        <rFont val="Times New Roman"/>
        <family val="1"/>
      </rPr>
      <t>-БГУ</t>
    </r>
  </si>
  <si>
    <r>
      <rPr>
        <b/>
        <sz val="16"/>
        <rFont val="Times New Roman"/>
        <family val="1"/>
      </rPr>
      <t>9</t>
    </r>
    <r>
      <rPr>
        <sz val="11"/>
        <rFont val="Times New Roman"/>
        <family val="1"/>
      </rPr>
      <t>-ВитГАВМ</t>
    </r>
  </si>
  <si>
    <r>
      <rPr>
        <b/>
        <sz val="16"/>
        <rFont val="Times New Roman"/>
        <family val="1"/>
      </rPr>
      <t>8</t>
    </r>
    <r>
      <rPr>
        <sz val="11"/>
        <rFont val="Times New Roman"/>
        <family val="1"/>
      </rPr>
      <t>-БРУ</t>
    </r>
  </si>
  <si>
    <r>
      <rPr>
        <b/>
        <sz val="16"/>
        <rFont val="Times New Roman"/>
        <family val="1"/>
      </rPr>
      <t>7</t>
    </r>
    <r>
      <rPr>
        <sz val="11"/>
        <rFont val="Times New Roman"/>
        <family val="1"/>
      </rPr>
      <t>-ПолоцкГУ</t>
    </r>
  </si>
  <si>
    <r>
      <rPr>
        <b/>
        <sz val="16"/>
        <rFont val="Times New Roman"/>
        <family val="1"/>
      </rPr>
      <t>6</t>
    </r>
    <r>
      <rPr>
        <sz val="11"/>
        <rFont val="Times New Roman"/>
        <family val="1"/>
      </rPr>
      <t>-ГомГТУ</t>
    </r>
  </si>
  <si>
    <r>
      <rPr>
        <b/>
        <sz val="16"/>
        <rFont val="Times New Roman"/>
        <family val="1"/>
      </rPr>
      <t>5</t>
    </r>
    <r>
      <rPr>
        <sz val="11"/>
        <rFont val="Times New Roman"/>
        <family val="1"/>
      </rPr>
      <t>-Гом ГУ</t>
    </r>
  </si>
  <si>
    <r>
      <rPr>
        <b/>
        <sz val="16"/>
        <rFont val="Times New Roman"/>
        <family val="1"/>
      </rPr>
      <t>4</t>
    </r>
    <r>
      <rPr>
        <sz val="11"/>
        <rFont val="Times New Roman"/>
        <family val="1"/>
      </rPr>
      <t>-ВА РБ</t>
    </r>
  </si>
  <si>
    <r>
      <rPr>
        <b/>
        <sz val="16"/>
        <rFont val="Times New Roman"/>
        <family val="1"/>
      </rPr>
      <t>3</t>
    </r>
    <r>
      <rPr>
        <sz val="11"/>
        <rFont val="Times New Roman"/>
        <family val="1"/>
      </rPr>
      <t>-БТЭУПК</t>
    </r>
  </si>
  <si>
    <r>
      <rPr>
        <b/>
        <sz val="16"/>
        <rFont val="Times New Roman"/>
        <family val="1"/>
      </rPr>
      <t>2</t>
    </r>
    <r>
      <rPr>
        <sz val="11"/>
        <rFont val="Times New Roman"/>
        <family val="1"/>
      </rPr>
      <t>-Гр ГМУ</t>
    </r>
  </si>
  <si>
    <r>
      <rPr>
        <b/>
        <sz val="16"/>
        <rFont val="Times New Roman"/>
        <family val="1"/>
      </rPr>
      <t>1</t>
    </r>
    <r>
      <rPr>
        <sz val="11"/>
        <rFont val="Times New Roman"/>
        <family val="1"/>
      </rPr>
      <t>-МогГУПрод</t>
    </r>
  </si>
  <si>
    <t>Первенство Республики Беларусь по легкой атлетике среди юниоров (1993-1994г.р.)</t>
  </si>
  <si>
    <t>28-30.05.2012 г.</t>
  </si>
  <si>
    <t>Минск</t>
  </si>
  <si>
    <t>Брест</t>
  </si>
  <si>
    <t>Шумак А.В. - НК</t>
  </si>
  <si>
    <t>Хаткевич Б.Н. - ВНК</t>
  </si>
  <si>
    <t>Манчак В.Г. - НК</t>
  </si>
  <si>
    <t>Брестская</t>
  </si>
  <si>
    <t>Гродненская</t>
  </si>
  <si>
    <t>Гомельская</t>
  </si>
  <si>
    <t>Витебская</t>
  </si>
  <si>
    <t>Минская</t>
  </si>
  <si>
    <t>Могилевская</t>
  </si>
  <si>
    <t>Эстафета 4 х 100м. Юниоры</t>
  </si>
  <si>
    <t>Спортивная ходьба 10 000 метров. Юниоры</t>
  </si>
  <si>
    <t>Прыжок с шестом. Юниоры.</t>
  </si>
  <si>
    <t>Прыжок в высоту. Юниоры</t>
  </si>
  <si>
    <t>Метание молота. Юниоры</t>
  </si>
  <si>
    <t>Метание диска. Юниоры</t>
  </si>
  <si>
    <t>Метание копья. Юниоры</t>
  </si>
  <si>
    <t>Толкание ядра. Юниоры</t>
  </si>
  <si>
    <t>Прыжок в длину. Юниоры</t>
  </si>
  <si>
    <t>Тройной прыжок. Юниоры</t>
  </si>
  <si>
    <t>10 000 метров. Юниоры</t>
  </si>
  <si>
    <t>5000 метров. Юниоры</t>
  </si>
  <si>
    <t>3000 метров с/п. Юниоры</t>
  </si>
  <si>
    <t>1500 метров. Юниоры</t>
  </si>
  <si>
    <t>800 метров. Юниоры</t>
  </si>
  <si>
    <t>400 метров. Юниоры</t>
  </si>
  <si>
    <t>200 метров. Юниоры</t>
  </si>
  <si>
    <t>100 метров. Юниоры</t>
  </si>
  <si>
    <t>400 метров с/б. Юниоры</t>
  </si>
  <si>
    <t>110 метров с/б. Юниоры</t>
  </si>
  <si>
    <t>Эстафета 4 х 400м. Юниоры</t>
  </si>
  <si>
    <t>Спортивная ходьба 10 000 метров. Юниорки</t>
  </si>
  <si>
    <t>Прыжок с шестом. Юниорки</t>
  </si>
  <si>
    <t>Прыжок в высоту. Юниорки</t>
  </si>
  <si>
    <t>Метание молота. Юниорки</t>
  </si>
  <si>
    <t>Метание диска. Юниорки</t>
  </si>
  <si>
    <t>Метание копья. Юниорки</t>
  </si>
  <si>
    <t>Толкание ядра. Юниорки</t>
  </si>
  <si>
    <t>Прыжок в длину. Юниорки</t>
  </si>
  <si>
    <t>Тройной прыжок. Юниорки</t>
  </si>
  <si>
    <t>5000 метров. Юниорки</t>
  </si>
  <si>
    <t>3000 метров с/п. Юниорки</t>
  </si>
  <si>
    <t>1500 метров. Юниорки</t>
  </si>
  <si>
    <t>800 метров. Юниорки</t>
  </si>
  <si>
    <t>400 метров. Юниорки</t>
  </si>
  <si>
    <t>200 метров. Юниорки</t>
  </si>
  <si>
    <t>100 метров. Юниорки</t>
  </si>
  <si>
    <t>400 метров с/б. Юниорки</t>
  </si>
  <si>
    <t>100 метров с/б. Юниорки</t>
  </si>
  <si>
    <t>Эстафета 4 х 400м. Юниорки</t>
  </si>
  <si>
    <t>Эстафета 4 х 100м. Юниорки</t>
  </si>
  <si>
    <t>Начало: 8.30</t>
  </si>
  <si>
    <t>Дата: 29.05.2012г.</t>
  </si>
  <si>
    <t>Рек.РБ  8.40,21</t>
  </si>
  <si>
    <t>Николаев Владислв</t>
  </si>
  <si>
    <t>МСиТ</t>
  </si>
  <si>
    <t>Точка Артем</t>
  </si>
  <si>
    <t>Динамо</t>
  </si>
  <si>
    <t>Иваненко Дмитрий</t>
  </si>
  <si>
    <t>Идоленко Денис</t>
  </si>
  <si>
    <t>Могилёвская</t>
  </si>
  <si>
    <t>БСКП</t>
  </si>
  <si>
    <t>Карпов Сергей</t>
  </si>
  <si>
    <t>к</t>
  </si>
  <si>
    <t>Давыдик, Бабаев</t>
  </si>
  <si>
    <t>Карпов В.К.</t>
  </si>
  <si>
    <t>Курилин О.А.</t>
  </si>
  <si>
    <t>Осмоловский Юденков</t>
  </si>
  <si>
    <t>л</t>
  </si>
  <si>
    <t>Пекарский</t>
  </si>
  <si>
    <t>Начало: 8.45</t>
  </si>
  <si>
    <t>Сидоркевич Юлия</t>
  </si>
  <si>
    <t>Пузакова Анастасия</t>
  </si>
  <si>
    <t>12.12.1993</t>
  </si>
  <si>
    <t>СКФПБ СКВСРБ</t>
  </si>
  <si>
    <t>Стальмащук, Братухин</t>
  </si>
  <si>
    <t xml:space="preserve">Салсанов </t>
  </si>
  <si>
    <t>Рек.РБ  30.11,0</t>
  </si>
  <si>
    <t>30.11,01</t>
  </si>
  <si>
    <t>Желткевич Игорь</t>
  </si>
  <si>
    <t>Попов Александр</t>
  </si>
  <si>
    <t>Трошко Сергей</t>
  </si>
  <si>
    <t>08.04.1993.</t>
  </si>
  <si>
    <t>РЦФВиС</t>
  </si>
  <si>
    <t>Карчевский Андрей</t>
  </si>
  <si>
    <t>Мышалов Андрей</t>
  </si>
  <si>
    <t>14.09.1993</t>
  </si>
  <si>
    <t xml:space="preserve">Минская </t>
  </si>
  <si>
    <t>ЦФВиС</t>
  </si>
  <si>
    <t>Чепиков Антон</t>
  </si>
  <si>
    <t>Архипов Денис</t>
  </si>
  <si>
    <t>Кудрец Сергей</t>
  </si>
  <si>
    <t>Сапсон Г.А. Катович С.А.</t>
  </si>
  <si>
    <t xml:space="preserve">Сапсон Г.А. </t>
  </si>
  <si>
    <t>Афанасенкова О.М.; Климук В.К.</t>
  </si>
  <si>
    <t>Рамишевский</t>
  </si>
  <si>
    <t>Новицкий И.А.</t>
  </si>
  <si>
    <t>Юденков Чепиков</t>
  </si>
  <si>
    <t>Зайцев В.В,</t>
  </si>
  <si>
    <t>Начало: 9.40</t>
  </si>
  <si>
    <t>15.58,94</t>
  </si>
  <si>
    <t>Рек.РБ  15.58,93</t>
  </si>
  <si>
    <t>Баран Рита</t>
  </si>
  <si>
    <t>Железнова Марина</t>
  </si>
  <si>
    <t>Пискунова Мария</t>
  </si>
  <si>
    <t>Бурдыко Любовь</t>
  </si>
  <si>
    <t>Краснова Светлана</t>
  </si>
  <si>
    <t>Бутковская Е.И.</t>
  </si>
  <si>
    <t xml:space="preserve">Выговский; Думнов; Лисай </t>
  </si>
  <si>
    <t>Котович Бабаев Давыдик</t>
  </si>
  <si>
    <t>Шуляк Давыдик Юхневич</t>
  </si>
  <si>
    <t>Рек.РБ  4.14,70</t>
  </si>
  <si>
    <t>4.14,71</t>
  </si>
  <si>
    <t>Начало: 10.05</t>
  </si>
  <si>
    <t>Нестерова Юлия</t>
  </si>
  <si>
    <t>Домащук Наталья</t>
  </si>
  <si>
    <t>Чижик Анна</t>
  </si>
  <si>
    <t>Авдеенко Александра</t>
  </si>
  <si>
    <t>06.04.1994</t>
  </si>
  <si>
    <t>214</t>
  </si>
  <si>
    <t>Логиш Юлия</t>
  </si>
  <si>
    <t>20.05.1993</t>
  </si>
  <si>
    <t>Исаенко Вероника</t>
  </si>
  <si>
    <t>Мацкевич Анна</t>
  </si>
  <si>
    <t>Волкович Вероника</t>
  </si>
  <si>
    <t>25.05.1994</t>
  </si>
  <si>
    <t>Иванова Илона</t>
  </si>
  <si>
    <t>Савина Нина</t>
  </si>
  <si>
    <t>21.07.1993</t>
  </si>
  <si>
    <t>Малах-Бошко-Захаревич</t>
  </si>
  <si>
    <t>Стацкеевич А.В.</t>
  </si>
  <si>
    <t>Дубойский, Бубен</t>
  </si>
  <si>
    <t>Выговский, Думнов;Афанасенкова</t>
  </si>
  <si>
    <t>Евсей; Андреев; Нарейко; Пологов</t>
  </si>
  <si>
    <t>Юхневич Миленкович Давыдик</t>
  </si>
  <si>
    <t>Дакуко</t>
  </si>
  <si>
    <t>Лисовский П.М.</t>
  </si>
  <si>
    <t>Киценко Юденков Баландин</t>
  </si>
  <si>
    <t>Волкова Салсанов</t>
  </si>
  <si>
    <t>Рек.РБ  3.41,97</t>
  </si>
  <si>
    <t>3.41,98</t>
  </si>
  <si>
    <t>Тимонтеев Николай</t>
  </si>
  <si>
    <t>24.02.1995</t>
  </si>
  <si>
    <t>Радюк Дмитрий</t>
  </si>
  <si>
    <t>Занько Виталий</t>
  </si>
  <si>
    <t>Черных Максим</t>
  </si>
  <si>
    <t>Мозоль Арнольд</t>
  </si>
  <si>
    <t>23.07.1994.</t>
  </si>
  <si>
    <t>Каранкевич Владислав</t>
  </si>
  <si>
    <t>31.01.1994.</t>
  </si>
  <si>
    <t>Махновец Артем</t>
  </si>
  <si>
    <t>Ильич Евгений</t>
  </si>
  <si>
    <t>28.03.1993</t>
  </si>
  <si>
    <t>Янукович Евгений</t>
  </si>
  <si>
    <t>Пратасевич Олег</t>
  </si>
  <si>
    <t>21.11.1993</t>
  </si>
  <si>
    <t>Ермаков Денис</t>
  </si>
  <si>
    <t>Дубина Игорь</t>
  </si>
  <si>
    <t>Денисюк Александр</t>
  </si>
  <si>
    <t>Самсок, Гордецкий</t>
  </si>
  <si>
    <t>Дубойский, Сташенин, Корзун</t>
  </si>
  <si>
    <t>Карпов</t>
  </si>
  <si>
    <t>Овсейчик Н.Н.; Андреев Н.А.</t>
  </si>
  <si>
    <t>Денисенко А.А.; Мазовка Е.Е.</t>
  </si>
  <si>
    <t>Бутковская Баленков Давыдик</t>
  </si>
  <si>
    <t>Давыдик С.Н, Артемьев Л.А.</t>
  </si>
  <si>
    <t>Родичев А.О, Ордынская Е.</t>
  </si>
  <si>
    <t>Киценко Юденков Кислов</t>
  </si>
  <si>
    <t>Шутеев А.И.</t>
  </si>
  <si>
    <t>Начало:10.20</t>
  </si>
  <si>
    <t>Равков Артем</t>
  </si>
  <si>
    <t>Сиротюк Илья</t>
  </si>
  <si>
    <t>Рябов Виктор</t>
  </si>
  <si>
    <t>Пармоник Илья</t>
  </si>
  <si>
    <t>Кравченко Павел</t>
  </si>
  <si>
    <t>Кресса Сергей</t>
  </si>
  <si>
    <t>Ханкевич Павел</t>
  </si>
  <si>
    <t>20.07.1993</t>
  </si>
  <si>
    <t>Хоровец Валерий</t>
  </si>
  <si>
    <t>30.11.1993</t>
  </si>
  <si>
    <t>Старинский Сергей</t>
  </si>
  <si>
    <t>Шур А.М.</t>
  </si>
  <si>
    <t>Мясников, Новик, Романюк</t>
  </si>
  <si>
    <t>Бр. Хаткевич-Старинская, Бычук</t>
  </si>
  <si>
    <t>Хаткевич-Старинская-Титоренко</t>
  </si>
  <si>
    <t>Пешевич Д.Ю.,Курилин О.А.</t>
  </si>
  <si>
    <t>Будник В.</t>
  </si>
  <si>
    <t>Гуреева</t>
  </si>
  <si>
    <t>в/к</t>
  </si>
  <si>
    <t>Хаткевич Б.Н., Старинская Т.В.</t>
  </si>
  <si>
    <t>Рек.РБ  10,42</t>
  </si>
  <si>
    <t>Начало: 17.25</t>
  </si>
  <si>
    <t>Рек.РБ  11,48</t>
  </si>
  <si>
    <t>Капелько Виктория</t>
  </si>
  <si>
    <t>Радыванюк Кристина</t>
  </si>
  <si>
    <t>Быскова Виктория</t>
  </si>
  <si>
    <t>Цымбалюк Светлана</t>
  </si>
  <si>
    <t>Принеслик Ольга</t>
  </si>
  <si>
    <t>Костючкова Юлия</t>
  </si>
  <si>
    <t>Дембовская Диана</t>
  </si>
  <si>
    <t>Харашкевич Екатерина</t>
  </si>
  <si>
    <t>Мозенсон Татьяна</t>
  </si>
  <si>
    <t>Печенка Карина</t>
  </si>
  <si>
    <t xml:space="preserve">Жулега Кристина </t>
  </si>
  <si>
    <t>Киевич Алена</t>
  </si>
  <si>
    <t>Полянская Илона</t>
  </si>
  <si>
    <t>Лялько Алла</t>
  </si>
  <si>
    <t>Лепешко Анна</t>
  </si>
  <si>
    <t>Гилига Яна</t>
  </si>
  <si>
    <t>Богдан Екатерина</t>
  </si>
  <si>
    <t>Кузьмина Диана</t>
  </si>
  <si>
    <t>Жигар Анастасия</t>
  </si>
  <si>
    <t>Головнев-Козлов</t>
  </si>
  <si>
    <t>Бр. Хаткевич-Старинская, Чурило</t>
  </si>
  <si>
    <t>Мясников В.Н.,Бутковская Е.И.</t>
  </si>
  <si>
    <t>Климова Е.А., Козлов В.Н.</t>
  </si>
  <si>
    <t>Новик Н.Н., Романюк Е.Е.</t>
  </si>
  <si>
    <t>Сафронников Шупило</t>
  </si>
  <si>
    <t xml:space="preserve">Юхневич </t>
  </si>
  <si>
    <t>Донской Шатохина</t>
  </si>
  <si>
    <t>Твердохлеб К.В., Бычук Е.В.</t>
  </si>
  <si>
    <t>Рябова Г.В.</t>
  </si>
  <si>
    <t>Лукашевич Н.Н.</t>
  </si>
  <si>
    <t>Зинченко-Юркевич</t>
  </si>
  <si>
    <t>Севдалев С.В.</t>
  </si>
  <si>
    <t>рекорд 11,48</t>
  </si>
  <si>
    <t xml:space="preserve">Финал </t>
  </si>
  <si>
    <t>Начало: 10.35</t>
  </si>
  <si>
    <t>Ведомство</t>
  </si>
  <si>
    <t>Рек.РБ  13,17</t>
  </si>
  <si>
    <t>Начало: 17.15</t>
  </si>
  <si>
    <t>Начало: 11.05</t>
  </si>
  <si>
    <t>Ванцевич Елена</t>
  </si>
  <si>
    <t>Шиманская Виктория</t>
  </si>
  <si>
    <t>207</t>
  </si>
  <si>
    <t>Веремеенко Екатерина</t>
  </si>
  <si>
    <t>21.12.1994.</t>
  </si>
  <si>
    <t>Ганулич Яна</t>
  </si>
  <si>
    <t>01.01.1994.</t>
  </si>
  <si>
    <t>Вишневская Алина</t>
  </si>
  <si>
    <t>Хорова Татьяна</t>
  </si>
  <si>
    <t>14.02.1994</t>
  </si>
  <si>
    <t>Стошель Анастасия</t>
  </si>
  <si>
    <t>Ходоренко Л.В.</t>
  </si>
  <si>
    <t>Борсук В.А.</t>
  </si>
  <si>
    <t>Блашкевич; Стасюкевич; Михайлов</t>
  </si>
  <si>
    <t>Юркевич</t>
  </si>
  <si>
    <t>Шуляк Ж.С.</t>
  </si>
  <si>
    <t>Синькевич Фещенко Афанасенко</t>
  </si>
  <si>
    <t>Парохонько Виталий</t>
  </si>
  <si>
    <t>Сорока Вадим</t>
  </si>
  <si>
    <t>Назарчук Игорь</t>
  </si>
  <si>
    <t>Мащенко Александр</t>
  </si>
  <si>
    <t>Шевцов Владимир</t>
  </si>
  <si>
    <t>Романов Михаил</t>
  </si>
  <si>
    <t>20.04.1993.</t>
  </si>
  <si>
    <t>Ерошевич Дмитрий</t>
  </si>
  <si>
    <t>26.06.1994</t>
  </si>
  <si>
    <t>Федоренко Дмитрий</t>
  </si>
  <si>
    <t>Гом- Мог</t>
  </si>
  <si>
    <t>Калинин Олег</t>
  </si>
  <si>
    <t>Калинин Виталий</t>
  </si>
  <si>
    <t>Зданевич Арсений</t>
  </si>
  <si>
    <t xml:space="preserve">Гутин А.С. </t>
  </si>
  <si>
    <t>Бр. Хаткевич-Старинская, Коценя</t>
  </si>
  <si>
    <t>Турчин И.Н.,Карпов В.К.</t>
  </si>
  <si>
    <t>Мастич П.М.</t>
  </si>
  <si>
    <t>Тржицинский И.З</t>
  </si>
  <si>
    <t>Борсук В.А.; Романовский В.И.</t>
  </si>
  <si>
    <t>Малаховский Воронов</t>
  </si>
  <si>
    <t>Начало: 17.00</t>
  </si>
  <si>
    <t>Войтешко Константин</t>
  </si>
  <si>
    <t>Дубинин Егор</t>
  </si>
  <si>
    <t>Стацкеевич Влад</t>
  </si>
  <si>
    <t>Калько Антон</t>
  </si>
  <si>
    <t>Демидовец Виктор</t>
  </si>
  <si>
    <t>Струг Алексей</t>
  </si>
  <si>
    <t>16.04.1994.</t>
  </si>
  <si>
    <t>Сырица Андрей</t>
  </si>
  <si>
    <t>02.03.1993.</t>
  </si>
  <si>
    <t>Слапик Игорь</t>
  </si>
  <si>
    <t>12.09.1994.</t>
  </si>
  <si>
    <t>601</t>
  </si>
  <si>
    <t>Терешко Александр</t>
  </si>
  <si>
    <t>19.07.1993.</t>
  </si>
  <si>
    <t>Чистяков Ростислав</t>
  </si>
  <si>
    <t>Чепцов Максим</t>
  </si>
  <si>
    <t>Гриб Алексей</t>
  </si>
  <si>
    <t>25.06.1994</t>
  </si>
  <si>
    <t>Траулько Сергей</t>
  </si>
  <si>
    <t>Арсентьев Алексей</t>
  </si>
  <si>
    <t>Мархель Дмитрий</t>
  </si>
  <si>
    <t>Бурец-Вериго</t>
  </si>
  <si>
    <t>Иванова-Головнев-Козлов</t>
  </si>
  <si>
    <t>Радченко</t>
  </si>
  <si>
    <t>Платонов В.В.</t>
  </si>
  <si>
    <t>Климук В.К.</t>
  </si>
  <si>
    <t>Храмова И.М.; Храмов В.А.</t>
  </si>
  <si>
    <t>Шоломицкий С.Г.; Храмов В.А.</t>
  </si>
  <si>
    <t>Искаков</t>
  </si>
  <si>
    <t>Чипизубов</t>
  </si>
  <si>
    <t>Жижло Е.В.</t>
  </si>
  <si>
    <t>Шатохина</t>
  </si>
  <si>
    <t xml:space="preserve">Шатохина </t>
  </si>
  <si>
    <t>Ярошевич В.Г.</t>
  </si>
  <si>
    <t>Рек.РБ  46,78</t>
  </si>
  <si>
    <t>Начало: 17.55</t>
  </si>
  <si>
    <t>52</t>
  </si>
  <si>
    <t>Шикеля Виктория</t>
  </si>
  <si>
    <t>Синкевич А.А.-Веренич Е.П.</t>
  </si>
  <si>
    <t>Займист Светлана</t>
  </si>
  <si>
    <t>Никитенкова Е.В.</t>
  </si>
  <si>
    <t>Поберий Вероника</t>
  </si>
  <si>
    <t>1994</t>
  </si>
  <si>
    <t>Жук Анна</t>
  </si>
  <si>
    <t>Головнев А.Г. Козлов С.В. Папкович А.И.</t>
  </si>
  <si>
    <t>Аверченко Екатерина</t>
  </si>
  <si>
    <t>Божко-Красавин-Лещукевич</t>
  </si>
  <si>
    <t>Астахова Александра</t>
  </si>
  <si>
    <t>Богдан, Никитенкова</t>
  </si>
  <si>
    <t>Зинукова Дарья</t>
  </si>
  <si>
    <t>Лещукевич</t>
  </si>
  <si>
    <t>Каштелян Зоя</t>
  </si>
  <si>
    <t>Бр.Зубрицкий-Яскович</t>
  </si>
  <si>
    <t>Халязникова Любовь</t>
  </si>
  <si>
    <t>Марченков А.А., Смеян Т.,Козлов В.Н.</t>
  </si>
  <si>
    <r>
      <t>Николаева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Екатерина</t>
    </r>
  </si>
  <si>
    <t>Новикова Юлия</t>
  </si>
  <si>
    <t>245</t>
  </si>
  <si>
    <t>Юндил Ольга</t>
  </si>
  <si>
    <t>21.05.1994.</t>
  </si>
  <si>
    <t>Овсейчик Н.Н., Мазовка Е.Е.; Романовский В.И.</t>
  </si>
  <si>
    <t>Козак Анна</t>
  </si>
  <si>
    <t>Динамо-БСКП</t>
  </si>
  <si>
    <t>Вершинин Л</t>
  </si>
  <si>
    <t>Назарук Дарья</t>
  </si>
  <si>
    <t>Шляжко Алина</t>
  </si>
  <si>
    <t>Веренич Сенкевич Давыдик</t>
  </si>
  <si>
    <t>Петраневич Юлия</t>
  </si>
  <si>
    <t>Климович Агата</t>
  </si>
  <si>
    <t>1993г.</t>
  </si>
  <si>
    <t>Реватюк Светлана</t>
  </si>
  <si>
    <t>23.05.1994</t>
  </si>
  <si>
    <t>Колесникова Т.Е.</t>
  </si>
  <si>
    <t>Булдакова Анастасия</t>
  </si>
  <si>
    <t>Твердохлеб К.В.</t>
  </si>
  <si>
    <t>Мельцанская Анастасия</t>
  </si>
  <si>
    <t>48</t>
  </si>
  <si>
    <t>Начало: 17.40</t>
  </si>
  <si>
    <t>Дата: 2905.2012г.</t>
  </si>
  <si>
    <t>Рек.РБ  53,17</t>
  </si>
  <si>
    <t>Васильченко Юрий</t>
  </si>
  <si>
    <t>Маслов Андрей</t>
  </si>
  <si>
    <t>29.04.1994.</t>
  </si>
  <si>
    <t>Струкель Евгений</t>
  </si>
  <si>
    <t>08.10.1993.</t>
  </si>
  <si>
    <t>Черняк Андрей</t>
  </si>
  <si>
    <t>Соляник Сергей</t>
  </si>
  <si>
    <t>01.04.1994</t>
  </si>
  <si>
    <t>Мин-Вит</t>
  </si>
  <si>
    <t>Михалап Максим</t>
  </si>
  <si>
    <t>Рассафонов Л.П.; Цицорин И.В.</t>
  </si>
  <si>
    <t>Овсейчик Н.Н.; Губкин В.О.</t>
  </si>
  <si>
    <t>Афанасьева Т.П.; Афанасьев С.Н.</t>
  </si>
  <si>
    <t>Астапкович</t>
  </si>
  <si>
    <t>Мазаник, Большакова, Барсуков</t>
  </si>
  <si>
    <t>Воронцов, Корнеенко, Осмаловский</t>
  </si>
  <si>
    <t>Рек.РБ  77,60</t>
  </si>
  <si>
    <t>Рек.РБ  70,31</t>
  </si>
  <si>
    <t>Шатыбелко Анастасия</t>
  </si>
  <si>
    <t>Бриль Анна</t>
  </si>
  <si>
    <t>Зинчук Анна</t>
  </si>
  <si>
    <t>Новогродская Елена</t>
  </si>
  <si>
    <t>11.05.1993.</t>
  </si>
  <si>
    <t>Дубицкая Александра</t>
  </si>
  <si>
    <t>07.03.1993.</t>
  </si>
  <si>
    <t>Казьмина Юлия</t>
  </si>
  <si>
    <t>21.11.1994.</t>
  </si>
  <si>
    <t>Пожарицкая Диана</t>
  </si>
  <si>
    <t>Дубейко Анастасия</t>
  </si>
  <si>
    <t>Лосева Инна</t>
  </si>
  <si>
    <t>Попел М.А.</t>
  </si>
  <si>
    <t>Астапкович-Рябоконь</t>
  </si>
  <si>
    <t>Носов</t>
  </si>
  <si>
    <t>Борсук В.А.; Губкин В.О.</t>
  </si>
  <si>
    <t>Стасюкевич Е.Ф.; Губкин В.О.</t>
  </si>
  <si>
    <t>Андрушевская А.И.; Германюк Н.В.; Михайлов В.Г.; Авласевич Н.А.</t>
  </si>
  <si>
    <t>Шаюновы</t>
  </si>
  <si>
    <t>Воронцов Попроцкий Гавриленко</t>
  </si>
  <si>
    <t>Корнеенко-Воронцов</t>
  </si>
  <si>
    <t>Рек.РБ  78,84</t>
  </si>
  <si>
    <t>Бондарев Владимир</t>
  </si>
  <si>
    <t>Брайчук Николай</t>
  </si>
  <si>
    <t>Скрипелёв Александр</t>
  </si>
  <si>
    <t>Станкевич Артемий</t>
  </si>
  <si>
    <t>13.08.1994.</t>
  </si>
  <si>
    <t>Наскович Андрей</t>
  </si>
  <si>
    <t>Горбачёв Роман</t>
  </si>
  <si>
    <t>Оксенчук</t>
  </si>
  <si>
    <t>Орлов; Савко</t>
  </si>
  <si>
    <t>Колядко В.А.; Орлов В.А.</t>
  </si>
  <si>
    <t>Занько</t>
  </si>
  <si>
    <t>Солдатенко Борисова</t>
  </si>
  <si>
    <t>Дата:29.05.2012г.</t>
  </si>
  <si>
    <t>Начало: 11.30</t>
  </si>
  <si>
    <t>Рек.РБ  59,48</t>
  </si>
  <si>
    <t>Щербакова Алена</t>
  </si>
  <si>
    <t>Корж Татьяна</t>
  </si>
  <si>
    <t>26.03.1993</t>
  </si>
  <si>
    <t>Ковалёва Евгения</t>
  </si>
  <si>
    <t>Засимович В.</t>
  </si>
  <si>
    <t>Занько В.</t>
  </si>
  <si>
    <t>Солдатенко Яковчик</t>
  </si>
  <si>
    <t>Антонов Владислав</t>
  </si>
  <si>
    <t>Горукалов Владислав</t>
  </si>
  <si>
    <t>Попенюк Дмитрий</t>
  </si>
  <si>
    <t>11.12.1993.</t>
  </si>
  <si>
    <t>Кулисевич Александр</t>
  </si>
  <si>
    <t>Сидорук, Мизерия</t>
  </si>
  <si>
    <t>Ковалев В.И.,Леонов А.Н.</t>
  </si>
  <si>
    <t>Демянчук В.В.</t>
  </si>
  <si>
    <t>Рек.РБ  16,62</t>
  </si>
  <si>
    <t>Пархоц Ирина</t>
  </si>
  <si>
    <t>Кучерова Дарья</t>
  </si>
  <si>
    <t>Денисюк Юлия</t>
  </si>
  <si>
    <t>Кучун Ольга</t>
  </si>
  <si>
    <t>Станкевич Мария</t>
  </si>
  <si>
    <t>12.05.1993</t>
  </si>
  <si>
    <t>Гуенкова Наталья</t>
  </si>
  <si>
    <t>02.03.1993</t>
  </si>
  <si>
    <t>Никитина Александра</t>
  </si>
  <si>
    <t>Минск -Мог</t>
  </si>
  <si>
    <t>Суховер Виктория</t>
  </si>
  <si>
    <t>15.03.1994</t>
  </si>
  <si>
    <t>Васьковская Ирина</t>
  </si>
  <si>
    <t>Кулинкович, Бождарова, Рябова</t>
  </si>
  <si>
    <t>Сидорук</t>
  </si>
  <si>
    <t>Артемьев Л.А.</t>
  </si>
  <si>
    <t>Черетаева Е.В.</t>
  </si>
  <si>
    <t>Тиханчик Кузнецова Азарова</t>
  </si>
  <si>
    <t>Кузнецова Азарова Шагун</t>
  </si>
  <si>
    <t>Шуляк Ж.С., Шагун В.В.</t>
  </si>
  <si>
    <t>Рек.РБ  13,68</t>
  </si>
  <si>
    <t>Вит-Мог</t>
  </si>
  <si>
    <t>Чурило Андрей</t>
  </si>
  <si>
    <t>Кипра Павел</t>
  </si>
  <si>
    <t>Черняков Евгений</t>
  </si>
  <si>
    <t>Санкович Никита</t>
  </si>
  <si>
    <t>Наумович Артем</t>
  </si>
  <si>
    <t>Урбанович Алексей</t>
  </si>
  <si>
    <t>Курдюк, Павловский</t>
  </si>
  <si>
    <t>Курдюк, Хаткевич</t>
  </si>
  <si>
    <t>Климова Е.А.,Мариненко А.Е.</t>
  </si>
  <si>
    <t>Бычковский</t>
  </si>
  <si>
    <t>Артюхова, Шур М.Н.</t>
  </si>
  <si>
    <t xml:space="preserve">Курдюк, Рябова </t>
  </si>
  <si>
    <t>Начало: 18.00</t>
  </si>
  <si>
    <t>Рек.РБ  228</t>
  </si>
  <si>
    <t>Рек.РБ  1,91</t>
  </si>
  <si>
    <t>Сивенко Мария</t>
  </si>
  <si>
    <t>Зазнова Татьяна</t>
  </si>
  <si>
    <t>Зюзько Виктория</t>
  </si>
  <si>
    <t>Шаргар Борис</t>
  </si>
  <si>
    <t>Студент Елена</t>
  </si>
  <si>
    <t>Кузьняк Татьяна</t>
  </si>
  <si>
    <t>Безсилко Ирина</t>
  </si>
  <si>
    <t>Колб Виктория</t>
  </si>
  <si>
    <t>Михалюк Дарья</t>
  </si>
  <si>
    <t>Бурим Олег</t>
  </si>
  <si>
    <t>Середич Елена</t>
  </si>
  <si>
    <t>Жук Инна</t>
  </si>
  <si>
    <t>Ничипор Алексей</t>
  </si>
  <si>
    <t>10.04.1993.</t>
  </si>
  <si>
    <t>Чембрович Алеся</t>
  </si>
  <si>
    <t>28.01.1994.</t>
  </si>
  <si>
    <t>СКВСРБ</t>
  </si>
  <si>
    <t>Вольская Татьяна</t>
  </si>
  <si>
    <t>21.03.1994.</t>
  </si>
  <si>
    <t>Пасечник Елена</t>
  </si>
  <si>
    <t>Кухарская Анастасия</t>
  </si>
  <si>
    <t>Буката Евгения</t>
  </si>
  <si>
    <t>313</t>
  </si>
  <si>
    <t>Прилищ Елизавета</t>
  </si>
  <si>
    <t>12.08.1994</t>
  </si>
  <si>
    <t>26.03.1994</t>
  </si>
  <si>
    <t>Холод Михаил</t>
  </si>
  <si>
    <t>18.01.1993</t>
  </si>
  <si>
    <t>Синяк Евгений</t>
  </si>
  <si>
    <t>20.04.1994</t>
  </si>
  <si>
    <t>Турков Артём</t>
  </si>
  <si>
    <t>Лисица Александр</t>
  </si>
  <si>
    <t>Журавлёв Максим</t>
  </si>
  <si>
    <t>Мог- Вит</t>
  </si>
  <si>
    <t>Родькина Анастасия</t>
  </si>
  <si>
    <t>28.08.1994</t>
  </si>
  <si>
    <t>Кучерёнок Галина</t>
  </si>
  <si>
    <t>Шур М.А. Нарыжный С.И. Иванова И.И.</t>
  </si>
  <si>
    <t>Шур М.М. Деревянко А.Д.</t>
  </si>
  <si>
    <t>Мариненко А.Е.</t>
  </si>
  <si>
    <t>Курдюк</t>
  </si>
  <si>
    <t xml:space="preserve"> Караневич А.А, Фомичев В. </t>
  </si>
  <si>
    <t>Орловский Олейник</t>
  </si>
  <si>
    <t>Пуховская Виктория</t>
  </si>
  <si>
    <t>Сокол Кристина</t>
  </si>
  <si>
    <t>Домаросов</t>
  </si>
  <si>
    <t>Бр. Кунац, Волк</t>
  </si>
  <si>
    <t>Бр. Кунац, Мендель</t>
  </si>
  <si>
    <t>Писаренко В.В.,Куприянов В.А.</t>
  </si>
  <si>
    <t>Денисенко А.А.; Синицын Г.М.</t>
  </si>
  <si>
    <t>Матявская, Синицын</t>
  </si>
  <si>
    <t>Теплякова Гурская</t>
  </si>
  <si>
    <t>Оксенчук В.Д.</t>
  </si>
  <si>
    <t>Крученок Д.Э.</t>
  </si>
  <si>
    <t>Рек.РБ  19,97</t>
  </si>
  <si>
    <t>Начало: 17.50</t>
  </si>
  <si>
    <t>Рек.РБ  18,73</t>
  </si>
  <si>
    <t>Журавлев Максим</t>
  </si>
  <si>
    <t>87</t>
  </si>
  <si>
    <t>Дейкун Андрей</t>
  </si>
  <si>
    <t>04.04.1996</t>
  </si>
  <si>
    <t>Домаросов-Литовский-Папкова</t>
  </si>
  <si>
    <t>Писаренко В.В., Степановы</t>
  </si>
  <si>
    <t>Карпушкин Д.Н.; Орлов В.А.</t>
  </si>
  <si>
    <t>Начало: 19.00</t>
  </si>
  <si>
    <t>Минск-Минская</t>
  </si>
  <si>
    <t>DNS</t>
  </si>
  <si>
    <t>9.57,47</t>
  </si>
  <si>
    <t>9.34,92</t>
  </si>
  <si>
    <t>9.22,03</t>
  </si>
  <si>
    <t>9.25,86</t>
  </si>
  <si>
    <t>12.24,55</t>
  </si>
  <si>
    <t>10.33,48</t>
  </si>
  <si>
    <t>зачетов</t>
  </si>
  <si>
    <t>справка</t>
  </si>
  <si>
    <t>32.24,17</t>
  </si>
  <si>
    <t>32.50,18</t>
  </si>
  <si>
    <t>35.03,20</t>
  </si>
  <si>
    <t>34.18,14</t>
  </si>
  <si>
    <t>38.11,65</t>
  </si>
  <si>
    <t>32.31,15</t>
  </si>
  <si>
    <t>36.10,72</t>
  </si>
  <si>
    <t>36.23,84</t>
  </si>
  <si>
    <t>19.08,58</t>
  </si>
  <si>
    <t>19.21,42</t>
  </si>
  <si>
    <t>20.17,19</t>
  </si>
  <si>
    <t>17.40,25</t>
  </si>
  <si>
    <t>5.25,06</t>
  </si>
  <si>
    <t>4.49,89</t>
  </si>
  <si>
    <t>5.15,30</t>
  </si>
  <si>
    <t>5.10,74</t>
  </si>
  <si>
    <t>4.36,50</t>
  </si>
  <si>
    <t>5.12,35</t>
  </si>
  <si>
    <t>4.34,89</t>
  </si>
  <si>
    <t>5.07,51</t>
  </si>
  <si>
    <t>5.12,21</t>
  </si>
  <si>
    <t>4.45,99</t>
  </si>
  <si>
    <t>4.42,58</t>
  </si>
  <si>
    <t>4.07,94</t>
  </si>
  <si>
    <t>4.00,64</t>
  </si>
  <si>
    <t>4.01,38</t>
  </si>
  <si>
    <t>4.13,11</t>
  </si>
  <si>
    <t>4.01,00</t>
  </si>
  <si>
    <t>4.03,23</t>
  </si>
  <si>
    <t>4.33,66</t>
  </si>
  <si>
    <t>4.14,83</t>
  </si>
  <si>
    <t>4.08,65</t>
  </si>
  <si>
    <t>4.27,08</t>
  </si>
  <si>
    <t>4.02,97</t>
  </si>
  <si>
    <t>4.15,91</t>
  </si>
  <si>
    <t>х</t>
  </si>
  <si>
    <t>f1</t>
  </si>
  <si>
    <t>-</t>
  </si>
  <si>
    <t>Ветер: -1,7</t>
  </si>
  <si>
    <t>Ветер: -1,3</t>
  </si>
  <si>
    <t>Ветер: -0,4</t>
  </si>
  <si>
    <t>Ветер: -2,1</t>
  </si>
  <si>
    <t>Рек.РБ  40.27,9</t>
  </si>
  <si>
    <t>Начало: 20.00</t>
  </si>
  <si>
    <t>Геращенко Артем</t>
  </si>
  <si>
    <t>Стома Корнеенко</t>
  </si>
  <si>
    <t>Яновский Корнеенко</t>
  </si>
  <si>
    <t>Сипчук, Остапук</t>
  </si>
  <si>
    <t>Начало: 18.55</t>
  </si>
  <si>
    <t>Рек.РБ  46.01,2</t>
  </si>
  <si>
    <t>Кардапольцева, Макаров, Марзан</t>
  </si>
  <si>
    <t>Тарасевич, Котович</t>
  </si>
  <si>
    <t>Волчок</t>
  </si>
  <si>
    <t xml:space="preserve">Яновский Корнеенко </t>
  </si>
  <si>
    <t>Кардапольцева, Макаров, Бубен</t>
  </si>
  <si>
    <t>Стома И.М.; Емельяненко А.В.; Следь С.Г.</t>
  </si>
  <si>
    <t>Ханкевич Павел                       Хоровец Валерий                           Гриб Александр             Ерошевич Дмитрий</t>
  </si>
  <si>
    <t>326    322     332    331</t>
  </si>
  <si>
    <t>Гуенкова Наталья                    Станкевич Мария                    Кухаренко Александра            Реватюк Евгения</t>
  </si>
  <si>
    <t>307    305   316   325</t>
  </si>
  <si>
    <t>Ветер: -2,9</t>
  </si>
  <si>
    <t>Ветер: -0,3</t>
  </si>
  <si>
    <t>Ветер: -0,6</t>
  </si>
  <si>
    <t>сошла</t>
  </si>
  <si>
    <t>Пархонько Виталий                          Войтешко Константин                 Равков Артем                       Дубинин Егор</t>
  </si>
  <si>
    <t>Капелько Виктория                 Ванцевич Елена                        Жук Анна                                 Аверченко Екатерина</t>
  </si>
  <si>
    <t>x0</t>
  </si>
  <si>
    <t>xx0</t>
  </si>
  <si>
    <t>xxx</t>
  </si>
  <si>
    <t>Начало: 18.35</t>
  </si>
  <si>
    <t>Дата: 30.05.2012г.</t>
  </si>
  <si>
    <t>Начало: 8.20</t>
  </si>
  <si>
    <t>Спортивная ходьба 3000 метров. Юниоры</t>
  </si>
  <si>
    <t>Спортивная ходьба 3000 метров. Юниорки</t>
  </si>
  <si>
    <t>Начало: 8.40</t>
  </si>
  <si>
    <t>Начало: 10.40</t>
  </si>
  <si>
    <t>Начало: 9.20</t>
  </si>
  <si>
    <t>Начало: 9.10</t>
  </si>
  <si>
    <t>Дата: 30.5.2012г.</t>
  </si>
  <si>
    <t>Начало: 9.45</t>
  </si>
  <si>
    <t>3000 метров. Юниорки</t>
  </si>
  <si>
    <t>Рек.РБ  41,49</t>
  </si>
  <si>
    <t>Рек.РБ  3.12,88</t>
  </si>
  <si>
    <t>Рек.РБ  48,74</t>
  </si>
  <si>
    <t>Рек.РБ  20,81</t>
  </si>
  <si>
    <t>Рек.РБ  1.47,46</t>
  </si>
  <si>
    <t>Рек.РБ  14.11,8</t>
  </si>
  <si>
    <t>Рек.РБ  7,89</t>
  </si>
  <si>
    <t>Рек.РБ  62,00</t>
  </si>
  <si>
    <t>Рек.РБ  5,50</t>
  </si>
  <si>
    <t>Рек.РБ  46,43</t>
  </si>
  <si>
    <t>Рек.РБ  3.37,45</t>
  </si>
  <si>
    <t>Рек.РБ  55,84</t>
  </si>
  <si>
    <t>Рек.РБ  23,30</t>
  </si>
  <si>
    <t>Рек.РБ  2.01,47</t>
  </si>
  <si>
    <t>Рек.РБ  6,71</t>
  </si>
  <si>
    <t>Рек.РБ  64,42</t>
  </si>
  <si>
    <t>Рек.РБ  4,20</t>
  </si>
  <si>
    <t>Печенка Карина                       Стошель Анастасия                                 Никитина Александра                          Суховер Виктория</t>
  </si>
  <si>
    <t>x</t>
  </si>
  <si>
    <t xml:space="preserve"> - </t>
  </si>
  <si>
    <t>3,0</t>
  </si>
  <si>
    <t>2,0</t>
  </si>
  <si>
    <t>4,0</t>
  </si>
  <si>
    <t>Пармоник Илья                        Сиротюк Илья                         Сорока Вадим                           Рябов Виктор                           Кравченко Павел</t>
  </si>
  <si>
    <t>62   91   51   81   79</t>
  </si>
  <si>
    <t xml:space="preserve">Радыванюк Кристина               Цымбалюк Светлана                Быскова Виктория                   Пархоц Ирина                          Шиманская Виктория </t>
  </si>
  <si>
    <t xml:space="preserve">70   62   56   64   486  </t>
  </si>
  <si>
    <t>Мосензон Татьяна                   Мацкевич Анна                        Кузьмина Татьяна                    Харашкевич Екатерина</t>
  </si>
  <si>
    <t>30   32  43   2</t>
  </si>
  <si>
    <t>Бубович Александр</t>
  </si>
  <si>
    <t>Денисеня Александр</t>
  </si>
  <si>
    <t>Корнелюк Павел</t>
  </si>
  <si>
    <t xml:space="preserve">Котович, Тарасевичи </t>
  </si>
  <si>
    <t>Бубен В.Н., Тарасевичи</t>
  </si>
  <si>
    <t>Рудковский, Воронцов</t>
  </si>
  <si>
    <t>Федкович Екатерина</t>
  </si>
  <si>
    <t>Федкович Яна</t>
  </si>
  <si>
    <t>Хомюк Елена</t>
  </si>
  <si>
    <t>Шпаковский А.А., Тарасевичи</t>
  </si>
  <si>
    <t>Макаров А.А., Кардопольцева О.В.</t>
  </si>
  <si>
    <t>56</t>
  </si>
  <si>
    <t>Совпель Дарья</t>
  </si>
  <si>
    <t>Бут-Гусаим А.В., Леонов В.В.</t>
  </si>
  <si>
    <t>Губко Сергей</t>
  </si>
  <si>
    <t>20.04.1996</t>
  </si>
  <si>
    <t>Корень Роман</t>
  </si>
  <si>
    <t>Скобейко Евгений</t>
  </si>
  <si>
    <t>05.06.1994.</t>
  </si>
  <si>
    <t>Сидорук А.Т.</t>
  </si>
  <si>
    <t>Ковальчук Ю.Г.</t>
  </si>
  <si>
    <t>Ветер: -1,9</t>
  </si>
  <si>
    <t>Ветер: -1,2</t>
  </si>
  <si>
    <t>Ветер: -4,4</t>
  </si>
  <si>
    <t>286  287  288  277</t>
  </si>
  <si>
    <t>Ветер: -4,5</t>
  </si>
  <si>
    <t>1.01,15</t>
  </si>
  <si>
    <t>1.03,56</t>
  </si>
  <si>
    <t>1.00,37</t>
  </si>
  <si>
    <t>1.01,84</t>
  </si>
  <si>
    <t>1.01,36</t>
  </si>
  <si>
    <t>1.07,00</t>
  </si>
  <si>
    <t>1.01,10</t>
  </si>
  <si>
    <t>1.00,63</t>
  </si>
  <si>
    <t>1.01,59</t>
  </si>
  <si>
    <t>50,92</t>
  </si>
  <si>
    <t>54,37</t>
  </si>
  <si>
    <t>52,39</t>
  </si>
  <si>
    <t>51,29</t>
  </si>
  <si>
    <t>50,91</t>
  </si>
  <si>
    <t>50,41</t>
  </si>
  <si>
    <t>49,75</t>
  </si>
  <si>
    <t>52,45</t>
  </si>
  <si>
    <t>ххх</t>
  </si>
  <si>
    <t>х0</t>
  </si>
  <si>
    <t>хх0</t>
  </si>
  <si>
    <t>Жуков Дмитрий</t>
  </si>
  <si>
    <t>Поздняков Андрей</t>
  </si>
  <si>
    <t>Стасюкевич Владимир</t>
  </si>
  <si>
    <t>Чигоревский Алексей</t>
  </si>
  <si>
    <t>Матюш А.И.</t>
  </si>
  <si>
    <t>Шагун-Житнов В.В. Нарыжный С.И.</t>
  </si>
  <si>
    <t>Шур-Деревянко</t>
  </si>
  <si>
    <t>Жмайлик Александр</t>
  </si>
  <si>
    <t>Мулярчик Кристина</t>
  </si>
  <si>
    <t>Семенова Екатерина</t>
  </si>
  <si>
    <t>Ярмолюк Яна</t>
  </si>
  <si>
    <t>Юреня Юлия</t>
  </si>
  <si>
    <t xml:space="preserve">Донской Шатохина </t>
  </si>
  <si>
    <t xml:space="preserve">Дубойский </t>
  </si>
  <si>
    <t>238</t>
  </si>
  <si>
    <t>Ярошевич Виктория</t>
  </si>
  <si>
    <t>01.02.1993.</t>
  </si>
  <si>
    <t>Калесникова-Красавин-Лещукевич</t>
  </si>
  <si>
    <t>Миленкович Давыдик Юхневич</t>
  </si>
  <si>
    <t>Борсук В.А.; Захаревич И.В.</t>
  </si>
  <si>
    <t>Русакевич Петр</t>
  </si>
  <si>
    <t>Скирук Максим</t>
  </si>
  <si>
    <t>10.11.1994</t>
  </si>
  <si>
    <t>Стацкеевич, Стальмащук</t>
  </si>
  <si>
    <t>Минск-Вит</t>
  </si>
  <si>
    <t>Бабаев Котович Давыдик</t>
  </si>
  <si>
    <t>Салсанов</t>
  </si>
  <si>
    <t>52.44,84</t>
  </si>
  <si>
    <t>59.28,03</t>
  </si>
  <si>
    <t>52.02,19</t>
  </si>
  <si>
    <t>54.01,69</t>
  </si>
  <si>
    <t>55.09,31</t>
  </si>
  <si>
    <t xml:space="preserve">Шукайло Алексей                    Гордиенко  Сергей                   Скобейко  Евгений                  Терешко Александр                                              </t>
  </si>
  <si>
    <t xml:space="preserve">637   248    609    601    </t>
  </si>
  <si>
    <t>Курса Виталий</t>
  </si>
  <si>
    <t>СК ВС</t>
  </si>
  <si>
    <t>Наварич Максим</t>
  </si>
  <si>
    <t>21.11.1994</t>
  </si>
  <si>
    <t>Башко</t>
  </si>
  <si>
    <t>Бр. Зубрицкий-Яскович, Германович</t>
  </si>
  <si>
    <t>Сапсон Г.А.</t>
  </si>
  <si>
    <t>49.10,69</t>
  </si>
  <si>
    <t>44.14,00</t>
  </si>
  <si>
    <t>46.53,74</t>
  </si>
  <si>
    <t>42.58,46</t>
  </si>
  <si>
    <t>сошел</t>
  </si>
  <si>
    <t>Лукашев Игорь</t>
  </si>
  <si>
    <t>99</t>
  </si>
  <si>
    <t>Солейко Андрей</t>
  </si>
  <si>
    <t>Тарасевич Дмитрий</t>
  </si>
  <si>
    <t>Яковлев Никита</t>
  </si>
  <si>
    <t>Малаховский Осмоловский</t>
  </si>
  <si>
    <t>Добровицкий П.С., Добровицкая Т.А.</t>
  </si>
  <si>
    <t>Малаховский Л.</t>
  </si>
  <si>
    <t>Иванова Анастасия</t>
  </si>
  <si>
    <t>Казанцева Наталья</t>
  </si>
  <si>
    <t>Кухаренко Александра</t>
  </si>
  <si>
    <t>10.03.1994</t>
  </si>
  <si>
    <t>Шестопалова Маргарита</t>
  </si>
  <si>
    <t>Ярмолюк Кристина</t>
  </si>
  <si>
    <t>Шутеев А.И, Матюш А.И.</t>
  </si>
  <si>
    <t>Новицкий И.А, Твердохлеб К.В.</t>
  </si>
  <si>
    <t xml:space="preserve">Малаховский </t>
  </si>
  <si>
    <t>Голубкович Валерий</t>
  </si>
  <si>
    <t>21.01.1995</t>
  </si>
  <si>
    <t>Желонкин Антон</t>
  </si>
  <si>
    <t>Парфёнов Роман</t>
  </si>
  <si>
    <t>Кондратюк А.А.</t>
  </si>
  <si>
    <t>Петрушко В.В.</t>
  </si>
  <si>
    <t>Редькова Папкова</t>
  </si>
  <si>
    <t>65</t>
  </si>
  <si>
    <t>Подлесная Анастасия</t>
  </si>
  <si>
    <t>Воронцов Денис</t>
  </si>
  <si>
    <t>Гордиенко Сергей</t>
  </si>
  <si>
    <t>06.01.1994.</t>
  </si>
  <si>
    <t>Ранцевич Вениамин</t>
  </si>
  <si>
    <t>Гащук Дмитрий</t>
  </si>
  <si>
    <t>Федик И.И.</t>
  </si>
  <si>
    <t>Бр. Тивончик</t>
  </si>
  <si>
    <t>Тивончики, Жуковский</t>
  </si>
  <si>
    <t>Галочкина Инна</t>
  </si>
  <si>
    <t>Гошева Екатерина</t>
  </si>
  <si>
    <t>24.06.1994.</t>
  </si>
  <si>
    <t>Давыденко Виктория</t>
  </si>
  <si>
    <t>Яколцевич Ирина</t>
  </si>
  <si>
    <t>Чмырева Анна</t>
  </si>
  <si>
    <t>Карпович Л.А. Коробейко В.С.</t>
  </si>
  <si>
    <t>Бойша А.Т.; Стасюкевич Е.Ф. Ковальчук Ю.Г.</t>
  </si>
  <si>
    <t>Тивончики, Коценя</t>
  </si>
  <si>
    <t>13.20,37</t>
  </si>
  <si>
    <t>13.08,49</t>
  </si>
  <si>
    <t>13.52,39</t>
  </si>
  <si>
    <t>11.53,88</t>
  </si>
  <si>
    <t>12.49,04</t>
  </si>
  <si>
    <t>12.45,57</t>
  </si>
  <si>
    <t>3000сх</t>
  </si>
  <si>
    <t>14.18,03</t>
  </si>
  <si>
    <t>14.03,30</t>
  </si>
  <si>
    <t>15.41,69</t>
  </si>
  <si>
    <t>14.21,29</t>
  </si>
  <si>
    <t>15.10,42</t>
  </si>
  <si>
    <t>15.48,16</t>
  </si>
  <si>
    <t>15.31,73</t>
  </si>
  <si>
    <t>16.57,05</t>
  </si>
  <si>
    <t>14.33,21</t>
  </si>
  <si>
    <t>12.14,57</t>
  </si>
  <si>
    <t xml:space="preserve">Витебская </t>
  </si>
  <si>
    <t>Карчевский Андрей                 Махновец Артем                      Чистяков Ростислав                  Чепцов Максим</t>
  </si>
  <si>
    <t>4   40  35   7</t>
  </si>
  <si>
    <t>Ветер: 0,3</t>
  </si>
  <si>
    <t>Ветер: 2,0</t>
  </si>
  <si>
    <t>Ветер: 1,8</t>
  </si>
  <si>
    <t>Ветер: 1,9</t>
  </si>
  <si>
    <t>Начало: 10.50</t>
  </si>
  <si>
    <t xml:space="preserve">Жук Анна                                 Аверченко Екатерина              Краснова Светлана                   Мельцанская Анастасия </t>
  </si>
  <si>
    <t>120  121  117  130</t>
  </si>
  <si>
    <t>13   18   44   9</t>
  </si>
  <si>
    <t>Ярошевич Виктория                Юндил Ольга                            Веремеенко Екатерина             Логиш Юлия                             Авдеенко Александр</t>
  </si>
  <si>
    <t>238  245  207   214  205</t>
  </si>
  <si>
    <t xml:space="preserve">Пузакова Анастасия                Савина Нина                             Шестопалова Маргарита                         Иванова Илона  </t>
  </si>
  <si>
    <t>284  283  279  280</t>
  </si>
  <si>
    <t>Траулько Сергей                     Лукашев Игорь                        Федоренко Дмитрий                         Ермаков Денис</t>
  </si>
  <si>
    <t>257  264  267  258</t>
  </si>
  <si>
    <t>10.11,58</t>
  </si>
  <si>
    <t>11.30,12</t>
  </si>
  <si>
    <t>11.09,75</t>
  </si>
  <si>
    <t>10.47,05</t>
  </si>
  <si>
    <t>11.41,11</t>
  </si>
  <si>
    <t>10.51,51</t>
  </si>
  <si>
    <t>9.45,51</t>
  </si>
  <si>
    <t>10.07,50</t>
  </si>
  <si>
    <t>10.34,72</t>
  </si>
  <si>
    <t>11.19,54</t>
  </si>
  <si>
    <t>Рек.РБ  9.19,27</t>
  </si>
  <si>
    <t>1</t>
  </si>
  <si>
    <t>2</t>
  </si>
  <si>
    <t>3</t>
  </si>
  <si>
    <t>4</t>
  </si>
  <si>
    <t>15.21,89</t>
  </si>
  <si>
    <t>15.23,29</t>
  </si>
  <si>
    <t>15.15,92</t>
  </si>
  <si>
    <t>16.56,39</t>
  </si>
  <si>
    <t>16.53,86</t>
  </si>
  <si>
    <t>15.43,33</t>
  </si>
  <si>
    <t>15.34,65</t>
  </si>
  <si>
    <t>15.09,65</t>
  </si>
  <si>
    <t>16.11,92</t>
  </si>
  <si>
    <t>2.29,10</t>
  </si>
  <si>
    <t>2.13,59</t>
  </si>
  <si>
    <t>2.17,02</t>
  </si>
  <si>
    <t>2.13,00</t>
  </si>
  <si>
    <t>2.12,49</t>
  </si>
  <si>
    <t>2.11,81</t>
  </si>
  <si>
    <t>2.18,29</t>
  </si>
  <si>
    <t>2.09,22</t>
  </si>
  <si>
    <t>1.58,18</t>
  </si>
  <si>
    <t>2.00,17</t>
  </si>
  <si>
    <t>1.58,48</t>
  </si>
  <si>
    <t>2.05,48</t>
  </si>
  <si>
    <t>2.01,60</t>
  </si>
  <si>
    <t>1.55,29</t>
  </si>
  <si>
    <t>1.57,67</t>
  </si>
  <si>
    <t>1.54,24</t>
  </si>
  <si>
    <t>1.59,96</t>
  </si>
  <si>
    <t>1.56,18</t>
  </si>
  <si>
    <t>1.58,52</t>
  </si>
  <si>
    <t>2.01,43</t>
  </si>
  <si>
    <t>1.58,17</t>
  </si>
  <si>
    <t>1.14,24</t>
  </si>
  <si>
    <t>1.06,31</t>
  </si>
  <si>
    <t>1.09,21</t>
  </si>
  <si>
    <t>1.07,36</t>
  </si>
  <si>
    <t>1.01,46</t>
  </si>
  <si>
    <t>1.04,83</t>
  </si>
  <si>
    <t>1.08,16</t>
  </si>
  <si>
    <t>1.11,75</t>
  </si>
  <si>
    <t>1.03,65</t>
  </si>
  <si>
    <t>52,01</t>
  </si>
  <si>
    <t>56,96</t>
  </si>
  <si>
    <t>56,51</t>
  </si>
  <si>
    <t>57,08</t>
  </si>
  <si>
    <t>54,51</t>
  </si>
  <si>
    <t>Петрашкевич Юлия                 Исаенко Вероника                    Шляжко Алина                        Климович Агата</t>
  </si>
  <si>
    <t>1.02,83</t>
  </si>
  <si>
    <t>59,78</t>
  </si>
  <si>
    <t>58,62</t>
  </si>
  <si>
    <t>Ветер: -2,5</t>
  </si>
  <si>
    <t>Ветер: -2,4</t>
  </si>
  <si>
    <t>Ветер: -2,2</t>
  </si>
  <si>
    <t>Табала Татьяна</t>
  </si>
  <si>
    <t>1993</t>
  </si>
  <si>
    <t>Саляманович С.В.</t>
  </si>
  <si>
    <t>Трахимчик-Гурков, Шаблинский</t>
  </si>
  <si>
    <t>Трахимчик-Гурков, Рябова</t>
  </si>
  <si>
    <t>10-борье</t>
  </si>
  <si>
    <t>7-борье</t>
  </si>
  <si>
    <t>2.37,58</t>
  </si>
  <si>
    <t>Городская Анна</t>
  </si>
  <si>
    <t>2.35,53</t>
  </si>
  <si>
    <t>Денисевич Алеся</t>
  </si>
  <si>
    <t>2.34,23</t>
  </si>
  <si>
    <t>СК ВС РБ</t>
  </si>
  <si>
    <t>Курьянчик Каролина</t>
  </si>
  <si>
    <t>2.23,69</t>
  </si>
  <si>
    <t>Бессонова Анна</t>
  </si>
  <si>
    <t>2.23,20</t>
  </si>
  <si>
    <t>Кулинич Анна</t>
  </si>
  <si>
    <t>Фальстарт</t>
  </si>
  <si>
    <t>Начало:</t>
  </si>
  <si>
    <t>30.05.2012 г.</t>
  </si>
  <si>
    <t>Бег 800м</t>
  </si>
  <si>
    <t>Метание копья</t>
  </si>
  <si>
    <t>ветер</t>
  </si>
  <si>
    <t>Прыжки в длину</t>
  </si>
  <si>
    <t>Ветер:</t>
  </si>
  <si>
    <t>29.05.2012 г.</t>
  </si>
  <si>
    <t>Бег 200 метров</t>
  </si>
  <si>
    <t>Толкание ядра</t>
  </si>
  <si>
    <t>Прыжки в высоту (продолжение)</t>
  </si>
  <si>
    <t>Бег 100 метров с барьерами</t>
  </si>
  <si>
    <t>Мастепанов В.Н, Курьянчик С.</t>
  </si>
  <si>
    <t>Бовтрель В.,Козлов В.Н.,Куприянов В.А.</t>
  </si>
  <si>
    <t>Русаков</t>
  </si>
  <si>
    <t>Карпова И.Н.,Блиняев А.В.</t>
  </si>
  <si>
    <t>Бегунова Жевнова Кулинкович</t>
  </si>
  <si>
    <t>разряд итог</t>
  </si>
  <si>
    <t>значение</t>
  </si>
  <si>
    <t>ДСО, ведомство</t>
  </si>
  <si>
    <t>ИТОГОВЫЙ  ПРОТОКОЛ  МНОГОБОРЬЯ</t>
  </si>
  <si>
    <t xml:space="preserve">Казанцева Наталья                   Халязникова Любовь              Николаева Екатерина               Костючкова Юлия </t>
  </si>
  <si>
    <t xml:space="preserve">155  179  158  157  </t>
  </si>
  <si>
    <t>4.14,25</t>
  </si>
  <si>
    <t>3.58,75</t>
  </si>
  <si>
    <t>3.53,22</t>
  </si>
  <si>
    <t>3.56,85</t>
  </si>
  <si>
    <t>4.07,40</t>
  </si>
  <si>
    <t xml:space="preserve">Ярошевич Виктория                Юндил Ольга                            Веремеенко Екатерина             Логиш Юлия                             </t>
  </si>
  <si>
    <t xml:space="preserve">238  245  207   214  </t>
  </si>
  <si>
    <t>3.31,70</t>
  </si>
  <si>
    <t>3.22,16</t>
  </si>
  <si>
    <t>3.26,64</t>
  </si>
  <si>
    <t>3.35,32</t>
  </si>
  <si>
    <t xml:space="preserve">Войтешко Константин              Желткевич Игорь                                           Дубинин Егор                            Кудрец Сергей                     </t>
  </si>
  <si>
    <t>102   104     103   122</t>
  </si>
  <si>
    <t xml:space="preserve">Струг Алексей                         Слапик Игорь                           Сырица Андрей                        Терешко Александр                </t>
  </si>
  <si>
    <t xml:space="preserve">604   608  246  601  </t>
  </si>
  <si>
    <t>о</t>
  </si>
  <si>
    <t>ххо</t>
  </si>
  <si>
    <t>хх-</t>
  </si>
  <si>
    <t>Белюк Владимир</t>
  </si>
  <si>
    <t>4.52,82</t>
  </si>
  <si>
    <t>Дмитриченко Дмитрий</t>
  </si>
  <si>
    <t>4.39,40</t>
  </si>
  <si>
    <t>Жук Сергей</t>
  </si>
  <si>
    <t>4.36,96</t>
  </si>
  <si>
    <t>Вавинский Пётр</t>
  </si>
  <si>
    <t>4.36,83</t>
  </si>
  <si>
    <t>Вит-Грод</t>
  </si>
  <si>
    <t>Копач Олег</t>
  </si>
  <si>
    <t>ВУЗ</t>
  </si>
  <si>
    <t>Бег 1500м</t>
  </si>
  <si>
    <t>Прыжки с шестом</t>
  </si>
  <si>
    <t>Метание диска</t>
  </si>
  <si>
    <t>Бег 110 метров с барьерами</t>
  </si>
  <si>
    <t>Бег 400 метров</t>
  </si>
  <si>
    <t>Прыжки в высоту</t>
  </si>
  <si>
    <t>Шаповалов Евгений</t>
  </si>
  <si>
    <t>606\117</t>
  </si>
  <si>
    <t>Кошар, Шаблинский</t>
  </si>
  <si>
    <t>Чумакова Н.В.; Бортник А.М.; Кошар С.А.</t>
  </si>
  <si>
    <t>Коробейко Карпович Гребнев</t>
  </si>
  <si>
    <t>Дмитриченко Г.Г.; Климук В.К.; Михайлов В.Г.</t>
  </si>
  <si>
    <t>Качук В.В.; Карабейко В.С.</t>
  </si>
  <si>
    <t>1500м</t>
  </si>
  <si>
    <t>Шест</t>
  </si>
  <si>
    <t>Диск</t>
  </si>
  <si>
    <t>110м с/б</t>
  </si>
  <si>
    <t>400м</t>
  </si>
  <si>
    <t>100м</t>
  </si>
  <si>
    <t>ИТОГОВЫЙ  ПРОТОКОЛ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</si>
</sst>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mm/ss.00"/>
    <numFmt numFmtId="166" formatCode="_-* #,##0.00\ _z_ł_-;\-* #,##0.00\ _z_ł_-;_-* &quot;-&quot;??\ _z_ł_-;_-@_-"/>
    <numFmt numFmtId="167" formatCode="0.0"/>
    <numFmt numFmtId="168" formatCode="h:mm;@"/>
    <numFmt numFmtId="169" formatCode="0.0000"/>
    <numFmt numFmtId="170" formatCode="0.000000"/>
    <numFmt numFmtId="171" formatCode="0.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1"/>
      <name val="Palatino Linotype"/>
      <family val="1"/>
    </font>
    <font>
      <sz val="9"/>
      <name val="Palatino Linotype"/>
      <family val="1"/>
    </font>
    <font>
      <sz val="20"/>
      <name val="Palatino Linotype"/>
      <family val="1"/>
    </font>
    <font>
      <sz val="12"/>
      <name val="Palatino Linotype"/>
      <family val="1"/>
    </font>
    <font>
      <sz val="12"/>
      <name val="Times New Roman"/>
      <family val="1"/>
    </font>
    <font>
      <sz val="9"/>
      <color indexed="8"/>
      <name val="Palatino Linotype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Palatino Linotype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30"/>
      <name val="Calibri"/>
      <family val="2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Palatino Linotype"/>
      <family val="1"/>
    </font>
    <font>
      <b/>
      <sz val="14"/>
      <color indexed="8"/>
      <name val="Calibri"/>
      <family val="2"/>
    </font>
    <font>
      <b/>
      <sz val="16"/>
      <name val="Times New Roman"/>
      <family val="1"/>
    </font>
    <font>
      <b/>
      <i/>
      <sz val="36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Palatino Linotype"/>
      <family val="1"/>
    </font>
    <font>
      <sz val="14"/>
      <name val="Times New Roman"/>
      <family val="1"/>
    </font>
    <font>
      <sz val="7"/>
      <color indexed="8"/>
      <name val="Calibri"/>
      <family val="2"/>
    </font>
    <font>
      <u val="single"/>
      <sz val="12"/>
      <name val="Times New Roman"/>
      <family val="1"/>
    </font>
    <font>
      <sz val="9"/>
      <name val="Arial"/>
      <family val="2"/>
    </font>
    <font>
      <i/>
      <sz val="10"/>
      <color indexed="8"/>
      <name val="Times New Roman"/>
      <family val="1"/>
    </font>
    <font>
      <b/>
      <sz val="9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Book Antiqu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Book Antiqu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medium"/>
      <bottom/>
    </border>
    <border>
      <left style="medium"/>
      <right style="medium"/>
      <top style="thin">
        <color indexed="23"/>
      </top>
      <bottom/>
    </border>
    <border>
      <left style="medium"/>
      <right style="medium"/>
      <top/>
      <bottom/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/>
      <right/>
      <top/>
      <bottom style="thin">
        <color indexed="22"/>
      </bottom>
    </border>
    <border>
      <left style="thin">
        <color indexed="23"/>
      </left>
      <right style="thin">
        <color indexed="23"/>
      </right>
      <top/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medium"/>
      <right style="medium"/>
      <top/>
      <bottom style="medium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893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left" vertical="center" indent="15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58" applyFont="1" applyBorder="1" applyAlignment="1">
      <alignment horizontal="center" vertical="center"/>
      <protection/>
    </xf>
    <xf numFmtId="14" fontId="2" fillId="0" borderId="0" xfId="0" applyNumberFormat="1" applyFont="1" applyBorder="1" applyAlignment="1">
      <alignment horizontal="center" vertical="center" shrinkToFit="1"/>
    </xf>
    <xf numFmtId="14" fontId="2" fillId="0" borderId="0" xfId="70" applyNumberFormat="1" applyFont="1" applyBorder="1" applyAlignment="1">
      <alignment horizontal="center" vertical="center" shrinkToFi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>
      <alignment horizontal="left" vertical="center"/>
      <protection/>
    </xf>
    <xf numFmtId="0" fontId="16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2" fontId="11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 textRotation="90" shrinkToFit="1"/>
    </xf>
    <xf numFmtId="0" fontId="5" fillId="34" borderId="17" xfId="0" applyFont="1" applyFill="1" applyBorder="1" applyAlignment="1">
      <alignment horizontal="center" vertical="center" textRotation="90" shrinkToFit="1"/>
    </xf>
    <xf numFmtId="1" fontId="5" fillId="34" borderId="18" xfId="0" applyNumberFormat="1" applyFont="1" applyFill="1" applyBorder="1" applyAlignment="1">
      <alignment horizontal="center" vertical="center" shrinkToFit="1"/>
    </xf>
    <xf numFmtId="1" fontId="17" fillId="0" borderId="19" xfId="0" applyNumberFormat="1" applyFont="1" applyBorder="1" applyAlignment="1">
      <alignment horizontal="center" vertical="center" shrinkToFit="1"/>
    </xf>
    <xf numFmtId="1" fontId="5" fillId="34" borderId="19" xfId="0" applyNumberFormat="1" applyFont="1" applyFill="1" applyBorder="1" applyAlignment="1">
      <alignment horizontal="center" vertical="center" shrinkToFit="1"/>
    </xf>
    <xf numFmtId="1" fontId="5" fillId="34" borderId="20" xfId="0" applyNumberFormat="1" applyFont="1" applyFill="1" applyBorder="1" applyAlignment="1">
      <alignment horizontal="center" vertical="center" shrinkToFit="1"/>
    </xf>
    <xf numFmtId="1" fontId="17" fillId="0" borderId="21" xfId="0" applyNumberFormat="1" applyFont="1" applyBorder="1" applyAlignment="1">
      <alignment horizontal="center" vertical="center" shrinkToFit="1"/>
    </xf>
    <xf numFmtId="1" fontId="5" fillId="34" borderId="21" xfId="0" applyNumberFormat="1" applyFont="1" applyFill="1" applyBorder="1" applyAlignment="1">
      <alignment horizontal="center" vertical="center" shrinkToFit="1"/>
    </xf>
    <xf numFmtId="1" fontId="5" fillId="34" borderId="22" xfId="0" applyNumberFormat="1" applyFont="1" applyFill="1" applyBorder="1" applyAlignment="1">
      <alignment horizontal="center" vertical="center" shrinkToFit="1"/>
    </xf>
    <xf numFmtId="1" fontId="17" fillId="0" borderId="17" xfId="0" applyNumberFormat="1" applyFont="1" applyBorder="1" applyAlignment="1">
      <alignment horizontal="center" vertical="center" shrinkToFit="1"/>
    </xf>
    <xf numFmtId="1" fontId="5" fillId="34" borderId="17" xfId="0" applyNumberFormat="1" applyFont="1" applyFill="1" applyBorder="1" applyAlignment="1">
      <alignment horizontal="center" vertical="center" shrinkToFit="1"/>
    </xf>
    <xf numFmtId="1" fontId="5" fillId="34" borderId="23" xfId="0" applyNumberFormat="1" applyFont="1" applyFill="1" applyBorder="1" applyAlignment="1">
      <alignment horizontal="center" vertical="center" shrinkToFit="1"/>
    </xf>
    <xf numFmtId="1" fontId="17" fillId="0" borderId="24" xfId="0" applyNumberFormat="1" applyFont="1" applyBorder="1" applyAlignment="1">
      <alignment horizontal="center" vertical="center" shrinkToFit="1"/>
    </xf>
    <xf numFmtId="1" fontId="5" fillId="34" borderId="24" xfId="0" applyNumberFormat="1" applyFont="1" applyFill="1" applyBorder="1" applyAlignment="1">
      <alignment horizontal="center" vertical="center" shrinkToFit="1"/>
    </xf>
    <xf numFmtId="1" fontId="17" fillId="33" borderId="24" xfId="0" applyNumberFormat="1" applyFont="1" applyFill="1" applyBorder="1" applyAlignment="1">
      <alignment horizontal="center" vertical="center" shrinkToFit="1"/>
    </xf>
    <xf numFmtId="1" fontId="5" fillId="33" borderId="19" xfId="0" applyNumberFormat="1" applyFont="1" applyFill="1" applyBorder="1" applyAlignment="1">
      <alignment horizontal="center" vertical="center" shrinkToFit="1"/>
    </xf>
    <xf numFmtId="1" fontId="5" fillId="33" borderId="21" xfId="0" applyNumberFormat="1" applyFont="1" applyFill="1" applyBorder="1" applyAlignment="1">
      <alignment horizontal="center" vertical="center" shrinkToFit="1"/>
    </xf>
    <xf numFmtId="1" fontId="5" fillId="33" borderId="17" xfId="0" applyNumberFormat="1" applyFont="1" applyFill="1" applyBorder="1" applyAlignment="1">
      <alignment horizontal="center" vertical="center" shrinkToFit="1"/>
    </xf>
    <xf numFmtId="1" fontId="5" fillId="33" borderId="24" xfId="0" applyNumberFormat="1" applyFont="1" applyFill="1" applyBorder="1" applyAlignment="1">
      <alignment horizontal="center" vertical="center" shrinkToFit="1"/>
    </xf>
    <xf numFmtId="1" fontId="17" fillId="33" borderId="19" xfId="0" applyNumberFormat="1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 shrinkToFit="1"/>
    </xf>
    <xf numFmtId="1" fontId="5" fillId="33" borderId="20" xfId="0" applyNumberFormat="1" applyFont="1" applyFill="1" applyBorder="1" applyAlignment="1">
      <alignment horizontal="center" vertical="center" shrinkToFit="1"/>
    </xf>
    <xf numFmtId="1" fontId="5" fillId="33" borderId="22" xfId="0" applyNumberFormat="1" applyFont="1" applyFill="1" applyBorder="1" applyAlignment="1">
      <alignment horizontal="center" vertical="center" shrinkToFit="1"/>
    </xf>
    <xf numFmtId="1" fontId="5" fillId="33" borderId="23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>
      <alignment horizontal="center" vertical="center" shrinkToFit="1"/>
    </xf>
    <xf numFmtId="0" fontId="4" fillId="0" borderId="0" xfId="52">
      <alignment/>
      <protection/>
    </xf>
    <xf numFmtId="0" fontId="5" fillId="0" borderId="0" xfId="52" applyFont="1" applyAlignment="1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 applyProtection="1">
      <alignment vertical="center"/>
      <protection/>
    </xf>
    <xf numFmtId="14" fontId="9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vertical="top" shrinkToFit="1"/>
    </xf>
    <xf numFmtId="0" fontId="11" fillId="0" borderId="11" xfId="0" applyFont="1" applyBorder="1" applyAlignment="1">
      <alignment horizontal="center" vertical="center" textRotation="90" shrinkToFit="1"/>
    </xf>
    <xf numFmtId="0" fontId="11" fillId="0" borderId="0" xfId="53" applyFont="1" applyAlignment="1">
      <alignment horizontal="center" vertical="center"/>
      <protection/>
    </xf>
    <xf numFmtId="0" fontId="11" fillId="0" borderId="0" xfId="53" applyFont="1" applyFill="1" applyAlignment="1">
      <alignment horizontal="center" vertical="center" shrinkToFit="1"/>
      <protection/>
    </xf>
    <xf numFmtId="0" fontId="11" fillId="0" borderId="0" xfId="53" applyFont="1" applyAlignment="1">
      <alignment horizontal="left" vertical="center" indent="1"/>
      <protection/>
    </xf>
    <xf numFmtId="0" fontId="11" fillId="0" borderId="0" xfId="53" applyFont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16" fillId="0" borderId="0" xfId="53" applyFont="1">
      <alignment/>
      <protection/>
    </xf>
    <xf numFmtId="0" fontId="0" fillId="0" borderId="0" xfId="53">
      <alignment/>
      <protection/>
    </xf>
    <xf numFmtId="0" fontId="2" fillId="0" borderId="0" xfId="53" applyFont="1" applyBorder="1" applyAlignment="1">
      <alignment horizontal="center"/>
      <protection/>
    </xf>
    <xf numFmtId="2" fontId="11" fillId="0" borderId="0" xfId="53" applyNumberFormat="1" applyFon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 shrinkToFit="1"/>
      <protection/>
    </xf>
    <xf numFmtId="2" fontId="2" fillId="0" borderId="0" xfId="53" applyNumberFormat="1" applyFont="1" applyFill="1" applyBorder="1" applyAlignment="1" applyProtection="1">
      <alignment horizontal="center" vertical="center" shrinkToFit="1"/>
      <protection/>
    </xf>
    <xf numFmtId="0" fontId="11" fillId="0" borderId="0" xfId="53" applyFont="1" applyAlignment="1">
      <alignment horizontal="center" vertical="center" shrinkToFit="1"/>
      <protection/>
    </xf>
    <xf numFmtId="0" fontId="11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 applyBorder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14" fontId="2" fillId="0" borderId="0" xfId="53" applyNumberFormat="1" applyFont="1" applyBorder="1" applyAlignment="1">
      <alignment horizontal="center" vertical="center" shrinkToFit="1"/>
      <protection/>
    </xf>
    <xf numFmtId="0" fontId="2" fillId="0" borderId="0" xfId="53" applyFont="1" applyBorder="1" applyAlignment="1">
      <alignment horizontal="left" vertical="center" indent="1"/>
      <protection/>
    </xf>
    <xf numFmtId="0" fontId="2" fillId="0" borderId="0" xfId="53" applyFont="1" applyBorder="1" applyAlignment="1">
      <alignment vertical="center"/>
      <protection/>
    </xf>
    <xf numFmtId="49" fontId="2" fillId="0" borderId="0" xfId="53" applyNumberFormat="1" applyFont="1" applyBorder="1" applyAlignment="1">
      <alignment horizontal="center" vertical="center" shrinkToFit="1"/>
      <protection/>
    </xf>
    <xf numFmtId="0" fontId="2" fillId="33" borderId="0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left" vertical="center"/>
      <protection/>
    </xf>
    <xf numFmtId="0" fontId="10" fillId="0" borderId="0" xfId="53" applyFont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13" xfId="53" applyFont="1" applyBorder="1" applyAlignment="1">
      <alignment horizontal="center" vertical="center" shrinkToFi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9" fillId="33" borderId="0" xfId="0" applyFont="1" applyFill="1" applyAlignment="1" applyProtection="1">
      <alignment horizont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2" fontId="11" fillId="0" borderId="0" xfId="0" applyNumberFormat="1" applyFont="1" applyAlignment="1">
      <alignment horizontal="center" vertical="center" shrinkToFit="1"/>
    </xf>
    <xf numFmtId="164" fontId="11" fillId="0" borderId="0" xfId="0" applyNumberFormat="1" applyFont="1" applyAlignment="1">
      <alignment horizontal="center" vertical="center"/>
    </xf>
    <xf numFmtId="0" fontId="19" fillId="33" borderId="25" xfId="0" applyFont="1" applyFill="1" applyBorder="1" applyAlignment="1" applyProtection="1">
      <alignment horizontal="center"/>
      <protection hidden="1"/>
    </xf>
    <xf numFmtId="0" fontId="11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11" fillId="0" borderId="0" xfId="53" applyFont="1" applyFill="1" applyAlignment="1">
      <alignment horizontal="center" vertical="center" shrinkToFit="1"/>
      <protection/>
    </xf>
    <xf numFmtId="0" fontId="11" fillId="0" borderId="0" xfId="53" applyFont="1" applyAlignment="1">
      <alignment vertical="center"/>
      <protection/>
    </xf>
    <xf numFmtId="0" fontId="11" fillId="0" borderId="10" xfId="53" applyFont="1" applyBorder="1" applyAlignment="1">
      <alignment horizontal="center" vertical="center" textRotation="90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 shrinkToFit="1"/>
      <protection/>
    </xf>
    <xf numFmtId="0" fontId="11" fillId="0" borderId="11" xfId="53" applyFont="1" applyFill="1" applyBorder="1" applyAlignment="1">
      <alignment horizontal="center" vertical="center" shrinkToFit="1"/>
      <protection/>
    </xf>
    <xf numFmtId="0" fontId="13" fillId="0" borderId="11" xfId="53" applyFont="1" applyBorder="1" applyAlignment="1">
      <alignment horizontal="left" vertical="center"/>
      <protection/>
    </xf>
    <xf numFmtId="0" fontId="11" fillId="0" borderId="11" xfId="53" applyFont="1" applyBorder="1" applyAlignment="1">
      <alignment horizontal="center" vertical="center" textRotation="90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 textRotation="90"/>
      <protection/>
    </xf>
    <xf numFmtId="0" fontId="11" fillId="0" borderId="12" xfId="53" applyFont="1" applyBorder="1" applyAlignment="1">
      <alignment horizontal="center" vertical="center" textRotation="90"/>
      <protection/>
    </xf>
    <xf numFmtId="0" fontId="11" fillId="0" borderId="0" xfId="53" applyFont="1" applyBorder="1" applyAlignment="1">
      <alignment horizontal="left" vertical="center" shrinkToFit="1"/>
      <protection/>
    </xf>
    <xf numFmtId="2" fontId="11" fillId="0" borderId="0" xfId="53" applyNumberFormat="1" applyFont="1" applyAlignment="1">
      <alignment horizontal="center" vertical="center"/>
      <protection/>
    </xf>
    <xf numFmtId="0" fontId="11" fillId="0" borderId="0" xfId="53" applyFont="1" applyBorder="1" applyAlignment="1">
      <alignment vertical="center"/>
      <protection/>
    </xf>
    <xf numFmtId="0" fontId="11" fillId="0" borderId="15" xfId="53" applyFont="1" applyBorder="1" applyAlignment="1">
      <alignment horizontal="center" vertical="center"/>
      <protection/>
    </xf>
    <xf numFmtId="2" fontId="11" fillId="0" borderId="15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2" fontId="11" fillId="0" borderId="0" xfId="53" applyNumberFormat="1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left" vertical="center" indent="3"/>
      <protection/>
    </xf>
    <xf numFmtId="0" fontId="11" fillId="0" borderId="0" xfId="0" applyFont="1" applyBorder="1" applyAlignment="1">
      <alignment horizontal="center" vertical="center" shrinkToFit="1"/>
    </xf>
    <xf numFmtId="0" fontId="11" fillId="0" borderId="0" xfId="53" applyFont="1" applyAlignment="1">
      <alignment horizontal="left" vertical="center" indent="1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2" fontId="11" fillId="0" borderId="0" xfId="0" applyNumberFormat="1" applyFont="1" applyAlignment="1">
      <alignment horizontal="center" vertical="center"/>
    </xf>
    <xf numFmtId="47" fontId="1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shrinkToFit="1"/>
    </xf>
    <xf numFmtId="49" fontId="2" fillId="33" borderId="0" xfId="0" applyNumberFormat="1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14" fontId="11" fillId="0" borderId="0" xfId="0" applyNumberFormat="1" applyFont="1" applyBorder="1" applyAlignment="1">
      <alignment horizontal="center" vertical="center" shrinkToFit="1"/>
    </xf>
    <xf numFmtId="0" fontId="19" fillId="33" borderId="25" xfId="0" applyNumberFormat="1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shrinkToFit="1"/>
      <protection/>
    </xf>
    <xf numFmtId="2" fontId="2" fillId="0" borderId="0" xfId="0" applyNumberFormat="1" applyFont="1" applyFill="1" applyBorder="1" applyAlignment="1" applyProtection="1">
      <alignment horizontal="left" vertical="center" shrinkToFit="1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2" fontId="21" fillId="33" borderId="0" xfId="0" applyNumberFormat="1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1" fillId="33" borderId="25" xfId="0" applyFont="1" applyFill="1" applyBorder="1" applyAlignment="1" applyProtection="1">
      <alignment horizontal="center"/>
      <protection hidden="1"/>
    </xf>
    <xf numFmtId="0" fontId="1" fillId="33" borderId="25" xfId="0" applyNumberFormat="1" applyFont="1" applyFill="1" applyBorder="1" applyAlignment="1" applyProtection="1">
      <alignment horizontal="center"/>
      <protection hidden="1"/>
    </xf>
    <xf numFmtId="0" fontId="11" fillId="0" borderId="0" xfId="53" applyFont="1" applyBorder="1" applyAlignment="1">
      <alignment horizontal="center" vertical="center" textRotation="90"/>
      <protection/>
    </xf>
    <xf numFmtId="0" fontId="13" fillId="0" borderId="1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2" fillId="0" borderId="0" xfId="53" applyFont="1" applyAlignment="1">
      <alignment horizontal="left" vertical="center" indent="1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left" vertical="center" shrinkToFit="1"/>
      <protection/>
    </xf>
    <xf numFmtId="0" fontId="11" fillId="0" borderId="15" xfId="53" applyFont="1" applyBorder="1" applyAlignment="1">
      <alignment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7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shrinkToFit="1"/>
    </xf>
    <xf numFmtId="14" fontId="2" fillId="33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71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14" fontId="2" fillId="33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14" fontId="11" fillId="33" borderId="0" xfId="0" applyNumberFormat="1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horizontal="left" vertical="center" indent="1"/>
    </xf>
    <xf numFmtId="0" fontId="2" fillId="0" borderId="15" xfId="53" applyNumberFormat="1" applyFont="1" applyBorder="1" applyAlignment="1">
      <alignment horizontal="center" vertical="center" shrinkToFit="1"/>
      <protection/>
    </xf>
    <xf numFmtId="0" fontId="2" fillId="0" borderId="0" xfId="53" applyNumberFormat="1" applyFont="1" applyBorder="1" applyAlignment="1">
      <alignment horizontal="center" vertical="center" shrinkToFit="1"/>
      <protection/>
    </xf>
    <xf numFmtId="0" fontId="11" fillId="0" borderId="0" xfId="53" applyFont="1" applyBorder="1" applyAlignment="1">
      <alignment horizontal="center" vertical="center"/>
      <protection/>
    </xf>
    <xf numFmtId="0" fontId="10" fillId="0" borderId="0" xfId="53" applyFont="1" applyAlignment="1">
      <alignment vertical="center"/>
      <protection/>
    </xf>
    <xf numFmtId="0" fontId="18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 shrinkToFit="1"/>
    </xf>
    <xf numFmtId="14" fontId="2" fillId="0" borderId="0" xfId="0" applyNumberFormat="1" applyFont="1" applyFill="1" applyBorder="1" applyAlignment="1">
      <alignment horizontal="center" vertical="center" wrapText="1" shrinkToFit="1"/>
    </xf>
    <xf numFmtId="2" fontId="11" fillId="0" borderId="0" xfId="0" applyNumberFormat="1" applyFont="1" applyBorder="1" applyAlignment="1">
      <alignment horizontal="center" vertical="center" wrapText="1" shrinkToFit="1"/>
    </xf>
    <xf numFmtId="2" fontId="11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left" vertical="center" wrapText="1" shrinkToFit="1"/>
    </xf>
    <xf numFmtId="14" fontId="2" fillId="0" borderId="26" xfId="0" applyNumberFormat="1" applyFont="1" applyFill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2" fontId="11" fillId="0" borderId="26" xfId="0" applyNumberFormat="1" applyFont="1" applyBorder="1" applyAlignment="1">
      <alignment horizontal="center" vertical="center" wrapText="1" shrinkToFi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wrapText="1"/>
    </xf>
    <xf numFmtId="14" fontId="2" fillId="0" borderId="26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24" fillId="0" borderId="0" xfId="61" applyFont="1" applyAlignment="1">
      <alignment horizontal="center" vertical="center"/>
      <protection/>
    </xf>
    <xf numFmtId="0" fontId="85" fillId="0" borderId="0" xfId="61">
      <alignment/>
      <protection/>
    </xf>
    <xf numFmtId="0" fontId="1" fillId="33" borderId="0" xfId="0" applyFont="1" applyFill="1" applyAlignment="1" applyProtection="1">
      <alignment horizontal="center" vertical="center"/>
      <protection hidden="1"/>
    </xf>
    <xf numFmtId="2" fontId="1" fillId="33" borderId="0" xfId="0" applyNumberFormat="1" applyFont="1" applyFill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center" vertical="center"/>
      <protection hidden="1"/>
    </xf>
    <xf numFmtId="2" fontId="16" fillId="33" borderId="0" xfId="0" applyNumberFormat="1" applyFont="1" applyFill="1" applyAlignment="1" applyProtection="1">
      <alignment horizontal="center" vertical="center"/>
      <protection hidden="1"/>
    </xf>
    <xf numFmtId="47" fontId="16" fillId="33" borderId="0" xfId="0" applyNumberFormat="1" applyFont="1" applyFill="1" applyAlignment="1" applyProtection="1">
      <alignment horizontal="center" vertical="center"/>
      <protection hidden="1"/>
    </xf>
    <xf numFmtId="165" fontId="16" fillId="33" borderId="0" xfId="0" applyNumberFormat="1" applyFont="1" applyFill="1" applyAlignment="1" applyProtection="1">
      <alignment horizontal="center" vertical="center"/>
      <protection hidden="1"/>
    </xf>
    <xf numFmtId="2" fontId="21" fillId="33" borderId="25" xfId="0" applyNumberFormat="1" applyFont="1" applyFill="1" applyBorder="1" applyAlignment="1" applyProtection="1">
      <alignment horizontal="center"/>
      <protection hidden="1"/>
    </xf>
    <xf numFmtId="0" fontId="21" fillId="33" borderId="25" xfId="0" applyFont="1" applyFill="1" applyBorder="1" applyAlignment="1" applyProtection="1">
      <alignment horizontal="center"/>
      <protection hidden="1"/>
    </xf>
    <xf numFmtId="1" fontId="21" fillId="33" borderId="25" xfId="0" applyNumberFormat="1" applyFont="1" applyFill="1" applyBorder="1" applyAlignment="1" applyProtection="1">
      <alignment horizontal="center"/>
      <protection hidden="1"/>
    </xf>
    <xf numFmtId="2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/>
    </xf>
    <xf numFmtId="0" fontId="15" fillId="0" borderId="0" xfId="53" applyFont="1" applyBorder="1" applyAlignment="1">
      <alignment horizontal="right" vertical="center"/>
      <protection/>
    </xf>
    <xf numFmtId="0" fontId="13" fillId="0" borderId="15" xfId="53" applyFont="1" applyBorder="1" applyAlignment="1">
      <alignment horizontal="center" vertical="center" textRotation="90"/>
      <protection/>
    </xf>
    <xf numFmtId="0" fontId="6" fillId="34" borderId="19" xfId="0" applyFont="1" applyFill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 shrinkToFit="1"/>
    </xf>
    <xf numFmtId="0" fontId="25" fillId="0" borderId="29" xfId="0" applyFont="1" applyBorder="1" applyAlignment="1">
      <alignment horizontal="center" vertical="center" textRotation="90" shrinkToFit="1"/>
    </xf>
    <xf numFmtId="0" fontId="26" fillId="0" borderId="30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textRotation="90"/>
    </xf>
    <xf numFmtId="1" fontId="17" fillId="34" borderId="19" xfId="0" applyNumberFormat="1" applyFont="1" applyFill="1" applyBorder="1" applyAlignment="1">
      <alignment horizontal="center" vertical="center" shrinkToFit="1"/>
    </xf>
    <xf numFmtId="1" fontId="17" fillId="0" borderId="31" xfId="0" applyNumberFormat="1" applyFont="1" applyBorder="1" applyAlignment="1">
      <alignment horizontal="center" vertical="center" shrinkToFit="1"/>
    </xf>
    <xf numFmtId="1" fontId="17" fillId="0" borderId="32" xfId="0" applyNumberFormat="1" applyFont="1" applyBorder="1" applyAlignment="1">
      <alignment horizontal="center" vertical="center" shrinkToFit="1"/>
    </xf>
    <xf numFmtId="1" fontId="17" fillId="0" borderId="33" xfId="0" applyNumberFormat="1" applyFont="1" applyBorder="1" applyAlignment="1">
      <alignment horizontal="center" vertical="center" shrinkToFit="1"/>
    </xf>
    <xf numFmtId="2" fontId="9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30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left" vertical="center"/>
    </xf>
    <xf numFmtId="2" fontId="30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2" fontId="30" fillId="0" borderId="0" xfId="0" applyNumberFormat="1" applyFont="1" applyBorder="1" applyAlignment="1">
      <alignment horizontal="center" vertical="center" shrinkToFit="1"/>
    </xf>
    <xf numFmtId="1" fontId="30" fillId="0" borderId="0" xfId="0" applyNumberFormat="1" applyFont="1" applyFill="1" applyBorder="1" applyAlignment="1" applyProtection="1">
      <alignment horizontal="left" vertical="center" shrinkToFit="1"/>
      <protection/>
    </xf>
    <xf numFmtId="1" fontId="17" fillId="0" borderId="0" xfId="0" applyNumberFormat="1" applyFont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vertical="center" wrapText="1" shrinkToFi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11" fillId="0" borderId="34" xfId="0" applyFont="1" applyBorder="1" applyAlignment="1">
      <alignment horizontal="center" vertical="center" wrapText="1" shrinkToFit="1"/>
    </xf>
    <xf numFmtId="1" fontId="0" fillId="0" borderId="0" xfId="0" applyNumberFormat="1" applyAlignment="1">
      <alignment/>
    </xf>
    <xf numFmtId="2" fontId="11" fillId="0" borderId="26" xfId="0" applyNumberFormat="1" applyFont="1" applyBorder="1" applyAlignment="1">
      <alignment horizontal="center" vertical="center" wrapText="1" shrinkToFit="1"/>
    </xf>
    <xf numFmtId="2" fontId="2" fillId="0" borderId="26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2" fillId="0" borderId="0" xfId="0" applyFont="1" applyBorder="1" applyAlignment="1">
      <alignment vertical="center" shrinkToFit="1"/>
    </xf>
    <xf numFmtId="14" fontId="32" fillId="0" borderId="0" xfId="0" applyNumberFormat="1" applyFont="1" applyBorder="1" applyAlignment="1">
      <alignment horizontal="center" vertical="center" shrinkToFit="1"/>
    </xf>
    <xf numFmtId="14" fontId="30" fillId="0" borderId="0" xfId="0" applyNumberFormat="1" applyFont="1" applyBorder="1" applyAlignment="1">
      <alignment horizontal="center" vertical="center" shrinkToFit="1"/>
    </xf>
    <xf numFmtId="0" fontId="30" fillId="33" borderId="0" xfId="0" applyFont="1" applyFill="1" applyBorder="1" applyAlignment="1">
      <alignment horizontal="center" shrinkToFit="1"/>
    </xf>
    <xf numFmtId="0" fontId="30" fillId="33" borderId="0" xfId="0" applyFont="1" applyFill="1" applyBorder="1" applyAlignment="1">
      <alignment shrinkToFit="1"/>
    </xf>
    <xf numFmtId="14" fontId="30" fillId="33" borderId="0" xfId="0" applyNumberFormat="1" applyFont="1" applyFill="1" applyBorder="1" applyAlignment="1">
      <alignment horizontal="center" shrinkToFit="1"/>
    </xf>
    <xf numFmtId="14" fontId="30" fillId="0" borderId="0" xfId="0" applyNumberFormat="1" applyFont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30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0" fillId="33" borderId="0" xfId="0" applyFont="1" applyFill="1" applyBorder="1" applyAlignment="1">
      <alignment horizontal="left" vertical="top" shrinkToFit="1"/>
    </xf>
    <xf numFmtId="0" fontId="30" fillId="0" borderId="0" xfId="0" applyFont="1" applyFill="1" applyBorder="1" applyAlignment="1">
      <alignment horizontal="left" vertical="top" shrinkToFit="1"/>
    </xf>
    <xf numFmtId="0" fontId="32" fillId="0" borderId="0" xfId="0" applyFont="1" applyBorder="1" applyAlignment="1">
      <alignment shrinkToFit="1"/>
    </xf>
    <xf numFmtId="14" fontId="32" fillId="0" borderId="0" xfId="0" applyNumberFormat="1" applyFont="1" applyBorder="1" applyAlignment="1">
      <alignment horizontal="center" shrinkToFit="1"/>
    </xf>
    <xf numFmtId="0" fontId="30" fillId="33" borderId="0" xfId="0" applyFont="1" applyFill="1" applyBorder="1" applyAlignment="1">
      <alignment horizontal="center" vertical="center" shrinkToFit="1"/>
    </xf>
    <xf numFmtId="49" fontId="30" fillId="33" borderId="0" xfId="0" applyNumberFormat="1" applyFont="1" applyFill="1" applyBorder="1" applyAlignment="1">
      <alignment horizontal="center" shrinkToFit="1"/>
    </xf>
    <xf numFmtId="0" fontId="30" fillId="33" borderId="0" xfId="0" applyFont="1" applyFill="1" applyBorder="1" applyAlignment="1">
      <alignment horizontal="left" vertical="center" shrinkToFit="1"/>
    </xf>
    <xf numFmtId="14" fontId="30" fillId="33" borderId="0" xfId="0" applyNumberFormat="1" applyFont="1" applyFill="1" applyBorder="1" applyAlignment="1">
      <alignment horizontal="center" vertical="center" shrinkToFit="1"/>
    </xf>
    <xf numFmtId="2" fontId="30" fillId="0" borderId="0" xfId="0" applyNumberFormat="1" applyFont="1" applyFill="1" applyBorder="1" applyAlignment="1" applyProtection="1">
      <alignment horizontal="center" vertical="center" shrinkToFit="1"/>
      <protection/>
    </xf>
    <xf numFmtId="0" fontId="30" fillId="33" borderId="0" xfId="0" applyFont="1" applyFill="1" applyBorder="1" applyAlignment="1">
      <alignment horizontal="center" vertical="top" shrinkToFit="1"/>
    </xf>
    <xf numFmtId="0" fontId="30" fillId="33" borderId="0" xfId="0" applyFont="1" applyFill="1" applyBorder="1" applyAlignment="1">
      <alignment vertical="top" shrinkToFit="1"/>
    </xf>
    <xf numFmtId="14" fontId="30" fillId="33" borderId="0" xfId="0" applyNumberFormat="1" applyFont="1" applyFill="1" applyBorder="1" applyAlignment="1">
      <alignment horizontal="center" vertical="top" shrinkToFit="1"/>
    </xf>
    <xf numFmtId="49" fontId="30" fillId="0" borderId="0" xfId="0" applyNumberFormat="1" applyFont="1" applyBorder="1" applyAlignment="1">
      <alignment horizontal="center" vertical="center" shrinkToFit="1"/>
    </xf>
    <xf numFmtId="0" fontId="32" fillId="33" borderId="0" xfId="0" applyFont="1" applyFill="1" applyBorder="1" applyAlignment="1">
      <alignment horizontal="center" vertical="center" shrinkToFit="1"/>
    </xf>
    <xf numFmtId="0" fontId="32" fillId="33" borderId="0" xfId="0" applyFont="1" applyFill="1" applyBorder="1" applyAlignment="1">
      <alignment horizontal="left" vertical="center" shrinkToFit="1"/>
    </xf>
    <xf numFmtId="14" fontId="32" fillId="33" borderId="0" xfId="0" applyNumberFormat="1" applyFont="1" applyFill="1" applyBorder="1" applyAlignment="1">
      <alignment horizontal="center" vertical="center" shrinkToFit="1"/>
    </xf>
    <xf numFmtId="1" fontId="30" fillId="0" borderId="0" xfId="0" applyNumberFormat="1" applyFont="1" applyBorder="1" applyAlignment="1">
      <alignment horizontal="center" vertical="center" shrinkToFit="1"/>
    </xf>
    <xf numFmtId="0" fontId="32" fillId="33" borderId="0" xfId="0" applyFont="1" applyFill="1" applyBorder="1" applyAlignment="1">
      <alignment vertical="center" shrinkToFit="1"/>
    </xf>
    <xf numFmtId="0" fontId="32" fillId="33" borderId="0" xfId="0" applyFont="1" applyFill="1" applyBorder="1" applyAlignment="1">
      <alignment shrinkToFit="1"/>
    </xf>
    <xf numFmtId="49" fontId="30" fillId="0" borderId="0" xfId="0" applyNumberFormat="1" applyFont="1" applyFill="1" applyBorder="1" applyAlignment="1" applyProtection="1">
      <alignment horizontal="center" vertical="center" shrinkToFit="1"/>
      <protection/>
    </xf>
    <xf numFmtId="49" fontId="32" fillId="33" borderId="0" xfId="0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shrinkToFit="1"/>
    </xf>
    <xf numFmtId="2" fontId="32" fillId="33" borderId="0" xfId="0" applyNumberFormat="1" applyFont="1" applyFill="1" applyBorder="1" applyAlignment="1" applyProtection="1">
      <alignment horizontal="center" vertical="center" shrinkToFit="1"/>
      <protection/>
    </xf>
    <xf numFmtId="0" fontId="32" fillId="0" borderId="0" xfId="0" applyFont="1" applyBorder="1" applyAlignment="1">
      <alignment horizontal="left" vertical="center" shrinkToFit="1"/>
    </xf>
    <xf numFmtId="1" fontId="32" fillId="33" borderId="0" xfId="0" applyNumberFormat="1" applyFont="1" applyFill="1" applyBorder="1" applyAlignment="1" applyProtection="1">
      <alignment horizontal="center" vertical="center" shrinkToFit="1"/>
      <protection/>
    </xf>
    <xf numFmtId="0" fontId="32" fillId="33" borderId="0" xfId="0" applyFont="1" applyFill="1" applyBorder="1" applyAlignment="1">
      <alignment horizontal="justify" vertical="top" shrinkToFit="1"/>
    </xf>
    <xf numFmtId="0" fontId="32" fillId="33" borderId="0" xfId="0" applyNumberFormat="1" applyFont="1" applyFill="1" applyBorder="1" applyAlignment="1">
      <alignment horizontal="center" vertical="center" shrinkToFit="1"/>
    </xf>
    <xf numFmtId="0" fontId="30" fillId="33" borderId="0" xfId="0" applyFont="1" applyFill="1" applyBorder="1" applyAlignment="1">
      <alignment vertical="center" shrinkToFit="1"/>
    </xf>
    <xf numFmtId="0" fontId="30" fillId="33" borderId="0" xfId="69" applyFont="1" applyFill="1" applyBorder="1" applyAlignment="1">
      <alignment horizontal="left" shrinkToFit="1"/>
      <protection/>
    </xf>
    <xf numFmtId="14" fontId="30" fillId="33" borderId="0" xfId="69" applyNumberFormat="1" applyFont="1" applyFill="1" applyBorder="1" applyAlignment="1">
      <alignment horizontal="center" vertical="center" shrinkToFit="1"/>
      <protection/>
    </xf>
    <xf numFmtId="0" fontId="30" fillId="0" borderId="0" xfId="0" applyFont="1" applyBorder="1" applyAlignment="1">
      <alignment horizontal="left" vertical="top" shrinkToFit="1"/>
    </xf>
    <xf numFmtId="49" fontId="30" fillId="33" borderId="0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Border="1" applyAlignment="1">
      <alignment horizontal="center" shrinkToFit="1"/>
    </xf>
    <xf numFmtId="49" fontId="32" fillId="0" borderId="0" xfId="0" applyNumberFormat="1" applyFont="1" applyFill="1" applyBorder="1" applyAlignment="1" applyProtection="1">
      <alignment horizontal="center" vertical="center" shrinkToFit="1"/>
      <protection/>
    </xf>
    <xf numFmtId="1" fontId="32" fillId="0" borderId="0" xfId="0" applyNumberFormat="1" applyFont="1" applyFill="1" applyBorder="1" applyAlignment="1" applyProtection="1">
      <alignment vertical="center" shrinkToFit="1"/>
      <protection/>
    </xf>
    <xf numFmtId="1" fontId="32" fillId="0" borderId="0" xfId="0" applyNumberFormat="1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>
      <alignment horizontal="center" vertical="center" shrinkToFit="1"/>
    </xf>
    <xf numFmtId="2" fontId="32" fillId="0" borderId="0" xfId="0" applyNumberFormat="1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left" vertical="center" shrinkToFit="1"/>
    </xf>
    <xf numFmtId="1" fontId="32" fillId="0" borderId="0" xfId="0" applyNumberFormat="1" applyFont="1" applyFill="1" applyBorder="1" applyAlignment="1">
      <alignment horizontal="center" vertical="center" shrinkToFit="1"/>
    </xf>
    <xf numFmtId="49" fontId="32" fillId="33" borderId="0" xfId="0" applyNumberFormat="1" applyFont="1" applyFill="1" applyBorder="1" applyAlignment="1" applyProtection="1">
      <alignment horizontal="center" vertical="center" shrinkToFit="1"/>
      <protection/>
    </xf>
    <xf numFmtId="1" fontId="30" fillId="33" borderId="0" xfId="0" applyNumberFormat="1" applyFont="1" applyFill="1" applyBorder="1" applyAlignment="1" applyProtection="1">
      <alignment horizontal="left" vertical="center" shrinkToFit="1"/>
      <protection/>
    </xf>
    <xf numFmtId="49" fontId="30" fillId="0" borderId="0" xfId="0" applyNumberFormat="1" applyFont="1" applyBorder="1" applyAlignment="1">
      <alignment horizontal="left" vertical="center" shrinkToFit="1"/>
    </xf>
    <xf numFmtId="0" fontId="32" fillId="0" borderId="0" xfId="0" applyFont="1" applyBorder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center"/>
    </xf>
    <xf numFmtId="0" fontId="30" fillId="33" borderId="0" xfId="0" applyNumberFormat="1" applyFont="1" applyFill="1" applyBorder="1" applyAlignment="1">
      <alignment horizontal="center" shrinkToFit="1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2" fontId="30" fillId="33" borderId="0" xfId="0" applyNumberFormat="1" applyFont="1" applyFill="1" applyBorder="1" applyAlignment="1" applyProtection="1">
      <alignment horizontal="center" vertical="center" shrinkToFit="1"/>
      <protection/>
    </xf>
    <xf numFmtId="1" fontId="30" fillId="33" borderId="0" xfId="0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/>
    </xf>
    <xf numFmtId="0" fontId="3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32" fillId="0" borderId="0" xfId="0" applyFont="1" applyBorder="1" applyAlignment="1">
      <alignment horizontal="left" indent="1"/>
    </xf>
    <xf numFmtId="0" fontId="30" fillId="0" borderId="0" xfId="0" applyFont="1" applyBorder="1" applyAlignment="1">
      <alignment horizontal="left" vertical="center" indent="1"/>
    </xf>
    <xf numFmtId="0" fontId="30" fillId="33" borderId="0" xfId="0" applyFont="1" applyFill="1" applyBorder="1" applyAlignment="1">
      <alignment horizontal="left" vertical="top" indent="1"/>
    </xf>
    <xf numFmtId="2" fontId="32" fillId="33" borderId="0" xfId="0" applyNumberFormat="1" applyFont="1" applyFill="1" applyBorder="1" applyAlignment="1" applyProtection="1">
      <alignment horizontal="left" vertical="center" indent="1"/>
      <protection/>
    </xf>
    <xf numFmtId="0" fontId="1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indent="1"/>
    </xf>
    <xf numFmtId="2" fontId="30" fillId="0" borderId="0" xfId="0" applyNumberFormat="1" applyFont="1" applyFill="1" applyBorder="1" applyAlignment="1" applyProtection="1">
      <alignment horizontal="left" vertical="center" indent="1"/>
      <protection/>
    </xf>
    <xf numFmtId="0" fontId="30" fillId="33" borderId="0" xfId="0" applyFont="1" applyFill="1" applyBorder="1" applyAlignment="1">
      <alignment horizontal="left" indent="1"/>
    </xf>
    <xf numFmtId="1" fontId="32" fillId="33" borderId="0" xfId="0" applyNumberFormat="1" applyFont="1" applyFill="1" applyBorder="1" applyAlignment="1" applyProtection="1">
      <alignment horizontal="left" vertical="center" shrinkToFit="1"/>
      <protection/>
    </xf>
    <xf numFmtId="14" fontId="32" fillId="33" borderId="0" xfId="0" applyNumberFormat="1" applyFont="1" applyFill="1" applyBorder="1" applyAlignment="1" applyProtection="1">
      <alignment horizontal="center" vertical="center" shrinkToFit="1"/>
      <protection/>
    </xf>
    <xf numFmtId="1" fontId="32" fillId="33" borderId="0" xfId="0" applyNumberFormat="1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/>
    </xf>
    <xf numFmtId="2" fontId="32" fillId="3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0" fillId="33" borderId="0" xfId="0" applyFont="1" applyFill="1" applyBorder="1" applyAlignment="1">
      <alignment vertical="center"/>
    </xf>
    <xf numFmtId="0" fontId="30" fillId="33" borderId="0" xfId="69" applyFont="1" applyFill="1" applyBorder="1" applyAlignment="1">
      <alignment horizontal="left" vertical="center" shrinkToFit="1"/>
      <protection/>
    </xf>
    <xf numFmtId="0" fontId="32" fillId="0" borderId="0" xfId="0" applyNumberFormat="1" applyFont="1" applyBorder="1" applyAlignment="1">
      <alignment horizontal="center" vertical="center" shrinkToFit="1"/>
    </xf>
    <xf numFmtId="0" fontId="30" fillId="33" borderId="0" xfId="0" applyNumberFormat="1" applyFont="1" applyFill="1" applyBorder="1" applyAlignment="1">
      <alignment horizontal="center" vertical="center" shrinkToFit="1"/>
    </xf>
    <xf numFmtId="0" fontId="30" fillId="33" borderId="0" xfId="0" applyNumberFormat="1" applyFont="1" applyFill="1" applyBorder="1" applyAlignment="1">
      <alignment horizontal="center" vertical="top" shrinkToFit="1"/>
    </xf>
    <xf numFmtId="2" fontId="33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14" fontId="14" fillId="0" borderId="0" xfId="0" applyNumberFormat="1" applyFont="1" applyBorder="1" applyAlignment="1">
      <alignment horizontal="center" vertical="center" shrinkToFit="1"/>
    </xf>
    <xf numFmtId="167" fontId="14" fillId="0" borderId="0" xfId="0" applyNumberFormat="1" applyFont="1" applyBorder="1" applyAlignment="1">
      <alignment horizontal="center" vertical="center" wrapText="1"/>
    </xf>
    <xf numFmtId="167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left" shrinkToFit="1"/>
    </xf>
    <xf numFmtId="14" fontId="49" fillId="0" borderId="0" xfId="0" applyNumberFormat="1" applyFont="1" applyBorder="1" applyAlignment="1">
      <alignment horizont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left" vertical="center" shrinkToFit="1"/>
    </xf>
    <xf numFmtId="14" fontId="14" fillId="33" borderId="0" xfId="0" applyNumberFormat="1" applyFont="1" applyFill="1" applyBorder="1" applyAlignment="1">
      <alignment horizontal="center" vertical="center" shrinkToFit="1"/>
    </xf>
    <xf numFmtId="2" fontId="14" fillId="0" borderId="0" xfId="0" applyNumberFormat="1" applyFont="1" applyFill="1" applyBorder="1" applyAlignment="1" applyProtection="1">
      <alignment horizontal="center" vertical="center" shrinkToFit="1"/>
      <protection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center" shrinkToFit="1"/>
    </xf>
    <xf numFmtId="14" fontId="30" fillId="0" borderId="0" xfId="0" applyNumberFormat="1" applyFont="1" applyFill="1" applyBorder="1" applyAlignment="1">
      <alignment horizontal="center" vertical="center" shrinkToFit="1"/>
    </xf>
    <xf numFmtId="2" fontId="30" fillId="0" borderId="0" xfId="0" applyNumberFormat="1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14" fontId="30" fillId="0" borderId="0" xfId="0" applyNumberFormat="1" applyFont="1" applyFill="1" applyBorder="1" applyAlignment="1" applyProtection="1">
      <alignment horizontal="center" vertical="top" shrinkToFit="1"/>
      <protection/>
    </xf>
    <xf numFmtId="0" fontId="30" fillId="0" borderId="0" xfId="0" applyNumberFormat="1" applyFont="1" applyBorder="1" applyAlignment="1">
      <alignment horizontal="center" vertical="top" shrinkToFit="1"/>
    </xf>
    <xf numFmtId="0" fontId="5" fillId="34" borderId="21" xfId="0" applyNumberFormat="1" applyFont="1" applyFill="1" applyBorder="1" applyAlignment="1">
      <alignment horizontal="center" vertical="center" shrinkToFit="1"/>
    </xf>
    <xf numFmtId="0" fontId="17" fillId="0" borderId="19" xfId="0" applyNumberFormat="1" applyFont="1" applyBorder="1" applyAlignment="1">
      <alignment horizontal="center" vertical="center" shrinkToFit="1"/>
    </xf>
    <xf numFmtId="0" fontId="17" fillId="0" borderId="21" xfId="0" applyNumberFormat="1" applyFont="1" applyBorder="1" applyAlignment="1">
      <alignment horizontal="center" vertical="center" shrinkToFit="1"/>
    </xf>
    <xf numFmtId="0" fontId="17" fillId="0" borderId="24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shrinkToFit="1"/>
    </xf>
    <xf numFmtId="2" fontId="51" fillId="0" borderId="0" xfId="0" applyNumberFormat="1" applyFont="1" applyFill="1" applyBorder="1" applyAlignment="1" applyProtection="1">
      <alignment horizontal="left" vertical="center" indent="4"/>
      <protection/>
    </xf>
    <xf numFmtId="0" fontId="51" fillId="0" borderId="0" xfId="0" applyFont="1" applyBorder="1" applyAlignment="1">
      <alignment horizontal="left" vertical="center" indent="4"/>
    </xf>
    <xf numFmtId="167" fontId="18" fillId="0" borderId="0" xfId="0" applyNumberFormat="1" applyFont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 shrinkToFit="1"/>
    </xf>
    <xf numFmtId="0" fontId="5" fillId="34" borderId="17" xfId="0" applyNumberFormat="1" applyFont="1" applyFill="1" applyBorder="1" applyAlignment="1">
      <alignment horizontal="center" vertical="center" shrinkToFit="1"/>
    </xf>
    <xf numFmtId="1" fontId="5" fillId="34" borderId="35" xfId="0" applyNumberFormat="1" applyFont="1" applyFill="1" applyBorder="1" applyAlignment="1">
      <alignment horizontal="center" vertical="center" shrinkToFit="1"/>
    </xf>
    <xf numFmtId="14" fontId="32" fillId="33" borderId="0" xfId="0" applyNumberFormat="1" applyFont="1" applyFill="1" applyBorder="1" applyAlignment="1">
      <alignment horizontal="justify" vertical="top" shrinkToFit="1"/>
    </xf>
    <xf numFmtId="0" fontId="32" fillId="33" borderId="0" xfId="0" applyFont="1" applyFill="1" applyBorder="1" applyAlignment="1">
      <alignment horizontal="center" shrinkToFit="1"/>
    </xf>
    <xf numFmtId="0" fontId="32" fillId="33" borderId="0" xfId="0" applyFont="1" applyFill="1" applyBorder="1" applyAlignment="1">
      <alignment horizontal="left" shrinkToFit="1"/>
    </xf>
    <xf numFmtId="0" fontId="32" fillId="0" borderId="0" xfId="0" applyFont="1" applyFill="1" applyBorder="1" applyAlignment="1">
      <alignment vertical="center" shrinkToFit="1"/>
    </xf>
    <xf numFmtId="49" fontId="32" fillId="0" borderId="0" xfId="0" applyNumberFormat="1" applyFont="1" applyFill="1" applyBorder="1" applyAlignment="1">
      <alignment horizontal="center" vertical="center" shrinkToFit="1"/>
    </xf>
    <xf numFmtId="2" fontId="32" fillId="0" borderId="0" xfId="0" applyNumberFormat="1" applyFont="1" applyFill="1" applyBorder="1" applyAlignment="1" applyProtection="1">
      <alignment horizontal="center" vertical="center" shrinkToFit="1"/>
      <protection/>
    </xf>
    <xf numFmtId="0" fontId="32" fillId="33" borderId="0" xfId="0" applyFont="1" applyFill="1" applyBorder="1" applyAlignment="1">
      <alignment horizontal="justify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90"/>
    </xf>
    <xf numFmtId="0" fontId="11" fillId="0" borderId="36" xfId="0" applyFont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left" vertical="center" wrapText="1" shrinkToFit="1"/>
    </xf>
    <xf numFmtId="14" fontId="2" fillId="0" borderId="34" xfId="0" applyNumberFormat="1" applyFont="1" applyFill="1" applyBorder="1" applyAlignment="1">
      <alignment horizontal="center" vertical="center" wrapText="1" shrinkToFit="1"/>
    </xf>
    <xf numFmtId="2" fontId="11" fillId="0" borderId="34" xfId="0" applyNumberFormat="1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2" fontId="2" fillId="0" borderId="34" xfId="0" applyNumberFormat="1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textRotation="90"/>
    </xf>
    <xf numFmtId="0" fontId="11" fillId="0" borderId="36" xfId="0" applyFont="1" applyFill="1" applyBorder="1" applyAlignment="1">
      <alignment horizontal="left" vertical="center"/>
    </xf>
    <xf numFmtId="0" fontId="11" fillId="0" borderId="36" xfId="0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1" fontId="11" fillId="33" borderId="0" xfId="0" applyNumberFormat="1" applyFont="1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vertical="center" wrapText="1" shrinkToFit="1"/>
    </xf>
    <xf numFmtId="0" fontId="11" fillId="33" borderId="37" xfId="0" applyFont="1" applyFill="1" applyBorder="1" applyAlignment="1">
      <alignment horizontal="center" vertical="center" wrapText="1" shrinkToFit="1"/>
    </xf>
    <xf numFmtId="0" fontId="11" fillId="33" borderId="37" xfId="0" applyFont="1" applyFill="1" applyBorder="1" applyAlignment="1">
      <alignment horizontal="center" vertical="center" wrapText="1" shrinkToFit="1"/>
    </xf>
    <xf numFmtId="49" fontId="2" fillId="33" borderId="37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vertical="center" wrapText="1"/>
    </xf>
    <xf numFmtId="14" fontId="2" fillId="33" borderId="37" xfId="0" applyNumberFormat="1" applyFont="1" applyFill="1" applyBorder="1" applyAlignment="1">
      <alignment horizontal="center" vertical="center" wrapText="1" shrinkToFit="1"/>
    </xf>
    <xf numFmtId="14" fontId="2" fillId="33" borderId="37" xfId="0" applyNumberFormat="1" applyFont="1" applyFill="1" applyBorder="1" applyAlignment="1">
      <alignment horizontal="center" vertical="center" shrinkToFit="1"/>
    </xf>
    <xf numFmtId="14" fontId="2" fillId="33" borderId="37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 shrinkToFit="1"/>
    </xf>
    <xf numFmtId="0" fontId="2" fillId="33" borderId="38" xfId="0" applyFont="1" applyFill="1" applyBorder="1" applyAlignment="1">
      <alignment horizontal="center" vertical="center" wrapText="1" shrinkToFit="1"/>
    </xf>
    <xf numFmtId="0" fontId="2" fillId="33" borderId="38" xfId="0" applyNumberFormat="1" applyFont="1" applyFill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left" vertical="center" wrapText="1" shrinkToFit="1"/>
    </xf>
    <xf numFmtId="14" fontId="2" fillId="0" borderId="38" xfId="0" applyNumberFormat="1" applyFont="1" applyFill="1" applyBorder="1" applyAlignment="1">
      <alignment horizontal="center" vertical="center" wrapText="1" shrinkToFit="1"/>
    </xf>
    <xf numFmtId="2" fontId="11" fillId="0" borderId="38" xfId="0" applyNumberFormat="1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2" fillId="33" borderId="37" xfId="0" applyFont="1" applyFill="1" applyBorder="1" applyAlignment="1">
      <alignment horizontal="left" vertical="center" wrapText="1" shrinkToFit="1"/>
    </xf>
    <xf numFmtId="0" fontId="2" fillId="33" borderId="37" xfId="0" applyFont="1" applyFill="1" applyBorder="1" applyAlignment="1">
      <alignment horizontal="left" vertical="center" wrapText="1"/>
    </xf>
    <xf numFmtId="49" fontId="2" fillId="33" borderId="37" xfId="0" applyNumberFormat="1" applyFont="1" applyFill="1" applyBorder="1" applyAlignment="1">
      <alignment horizontal="left" vertical="center" wrapText="1"/>
    </xf>
    <xf numFmtId="49" fontId="2" fillId="33" borderId="37" xfId="0" applyNumberFormat="1" applyFont="1" applyFill="1" applyBorder="1" applyAlignment="1">
      <alignment horizontal="center" vertical="center" shrinkToFit="1"/>
    </xf>
    <xf numFmtId="2" fontId="11" fillId="33" borderId="37" xfId="0" applyNumberFormat="1" applyFont="1" applyFill="1" applyBorder="1" applyAlignment="1">
      <alignment horizontal="center" vertical="center" wrapText="1" shrinkToFi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wrapText="1" shrinkToFit="1"/>
    </xf>
    <xf numFmtId="0" fontId="11" fillId="33" borderId="38" xfId="0" applyFont="1" applyFill="1" applyBorder="1" applyAlignment="1">
      <alignment horizontal="center" vertical="center" wrapText="1" shrinkToFit="1"/>
    </xf>
    <xf numFmtId="2" fontId="11" fillId="0" borderId="37" xfId="0" applyNumberFormat="1" applyFont="1" applyBorder="1" applyAlignment="1">
      <alignment horizontal="center" vertical="center" wrapText="1" shrinkToFit="1"/>
    </xf>
    <xf numFmtId="0" fontId="2" fillId="33" borderId="38" xfId="0" applyNumberFormat="1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8" xfId="0" applyNumberFormat="1" applyFont="1" applyBorder="1" applyAlignment="1">
      <alignment horizontal="center" vertical="center" wrapText="1" shrinkToFit="1"/>
    </xf>
    <xf numFmtId="2" fontId="10" fillId="0" borderId="0" xfId="0" applyNumberFormat="1" applyFont="1" applyAlignment="1">
      <alignment horizontal="center"/>
    </xf>
    <xf numFmtId="1" fontId="43" fillId="0" borderId="28" xfId="0" applyNumberFormat="1" applyFont="1" applyBorder="1" applyAlignment="1">
      <alignment horizontal="center" vertical="center" shrinkToFit="1"/>
    </xf>
    <xf numFmtId="1" fontId="44" fillId="0" borderId="30" xfId="0" applyNumberFormat="1" applyFont="1" applyBorder="1" applyAlignment="1">
      <alignment horizontal="center" vertical="center" shrinkToFit="1"/>
    </xf>
    <xf numFmtId="1" fontId="44" fillId="0" borderId="39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textRotation="90"/>
    </xf>
    <xf numFmtId="0" fontId="30" fillId="0" borderId="0" xfId="0" applyFont="1" applyAlignment="1">
      <alignment horizontal="center" shrinkToFit="1"/>
    </xf>
    <xf numFmtId="0" fontId="30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30" fillId="33" borderId="0" xfId="0" applyFont="1" applyFill="1" applyBorder="1" applyAlignment="1">
      <alignment horizontal="left" shrinkToFit="1"/>
    </xf>
    <xf numFmtId="14" fontId="32" fillId="33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 applyProtection="1">
      <alignment horizontal="center" shrinkToFit="1"/>
      <protection/>
    </xf>
    <xf numFmtId="1" fontId="30" fillId="0" borderId="0" xfId="0" applyNumberFormat="1" applyFont="1" applyBorder="1" applyAlignment="1">
      <alignment horizontal="center" shrinkToFit="1"/>
    </xf>
    <xf numFmtId="167" fontId="32" fillId="0" borderId="0" xfId="0" applyNumberFormat="1" applyFont="1" applyFill="1" applyBorder="1" applyAlignment="1" applyProtection="1">
      <alignment horizontal="center" vertical="center" shrinkToFit="1"/>
      <protection/>
    </xf>
    <xf numFmtId="14" fontId="30" fillId="33" borderId="0" xfId="69" applyNumberFormat="1" applyFont="1" applyFill="1" applyBorder="1" applyAlignment="1">
      <alignment horizontal="center" shrinkToFit="1"/>
      <protection/>
    </xf>
    <xf numFmtId="2" fontId="2" fillId="0" borderId="0" xfId="0" applyNumberFormat="1" applyFont="1" applyBorder="1" applyAlignment="1">
      <alignment horizontal="center" shrinkToFit="1"/>
    </xf>
    <xf numFmtId="1" fontId="11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shrinkToFit="1"/>
    </xf>
    <xf numFmtId="0" fontId="32" fillId="33" borderId="0" xfId="0" applyNumberFormat="1" applyFont="1" applyFill="1" applyBorder="1" applyAlignment="1">
      <alignment horizontal="center" shrinkToFit="1"/>
    </xf>
    <xf numFmtId="2" fontId="32" fillId="33" borderId="0" xfId="0" applyNumberFormat="1" applyFont="1" applyFill="1" applyBorder="1" applyAlignment="1" applyProtection="1">
      <alignment horizontal="center" shrinkToFit="1"/>
      <protection/>
    </xf>
    <xf numFmtId="0" fontId="1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 shrinkToFit="1"/>
    </xf>
    <xf numFmtId="2" fontId="2" fillId="0" borderId="0" xfId="0" applyNumberFormat="1" applyFont="1" applyBorder="1" applyAlignment="1">
      <alignment horizontal="center" vertical="center" wrapText="1" shrinkToFit="1"/>
    </xf>
    <xf numFmtId="14" fontId="2" fillId="0" borderId="37" xfId="0" applyNumberFormat="1" applyFont="1" applyFill="1" applyBorder="1" applyAlignment="1">
      <alignment horizontal="center" vertical="center" wrapText="1" shrinkToFit="1"/>
    </xf>
    <xf numFmtId="14" fontId="2" fillId="0" borderId="37" xfId="0" applyNumberFormat="1" applyFont="1" applyBorder="1" applyAlignment="1">
      <alignment horizontal="center" vertical="center" shrinkToFit="1"/>
    </xf>
    <xf numFmtId="49" fontId="11" fillId="0" borderId="37" xfId="0" applyNumberFormat="1" applyFont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14" fontId="2" fillId="0" borderId="37" xfId="0" applyNumberFormat="1" applyFont="1" applyFill="1" applyBorder="1" applyAlignment="1">
      <alignment horizontal="center" vertical="center" shrinkToFit="1"/>
    </xf>
    <xf numFmtId="14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49" fontId="2" fillId="0" borderId="37" xfId="0" applyNumberFormat="1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left" vertical="center" wrapText="1" shrinkToFit="1"/>
    </xf>
    <xf numFmtId="1" fontId="32" fillId="0" borderId="0" xfId="0" applyNumberFormat="1" applyFont="1" applyBorder="1" applyAlignment="1">
      <alignment horizontal="center" shrinkToFit="1"/>
    </xf>
    <xf numFmtId="0" fontId="11" fillId="0" borderId="0" xfId="0" applyNumberFormat="1" applyFont="1" applyAlignment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11" fillId="0" borderId="15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Alignment="1">
      <alignment horizontal="center" vertical="center"/>
      <protection/>
    </xf>
    <xf numFmtId="49" fontId="2" fillId="0" borderId="15" xfId="0" applyNumberFormat="1" applyFont="1" applyBorder="1" applyAlignment="1">
      <alignment horizontal="left" vertical="center" indent="1"/>
    </xf>
    <xf numFmtId="0" fontId="3" fillId="0" borderId="15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5" fillId="33" borderId="19" xfId="0" applyNumberFormat="1" applyFont="1" applyFill="1" applyBorder="1" applyAlignment="1">
      <alignment horizontal="center" vertical="center" shrinkToFit="1"/>
    </xf>
    <xf numFmtId="2" fontId="32" fillId="33" borderId="0" xfId="0" applyNumberFormat="1" applyFont="1" applyFill="1" applyBorder="1" applyAlignment="1">
      <alignment horizontal="center" vertical="center" shrinkToFit="1"/>
    </xf>
    <xf numFmtId="0" fontId="14" fillId="33" borderId="0" xfId="69" applyFont="1" applyFill="1" applyBorder="1" applyAlignment="1">
      <alignment horizontal="left" shrinkToFit="1"/>
      <protection/>
    </xf>
    <xf numFmtId="14" fontId="14" fillId="33" borderId="0" xfId="69" applyNumberFormat="1" applyFont="1" applyFill="1" applyBorder="1" applyAlignment="1">
      <alignment horizontal="center" vertical="center" shrinkToFit="1"/>
      <protection/>
    </xf>
    <xf numFmtId="2" fontId="14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 shrinkToFit="1"/>
    </xf>
    <xf numFmtId="14" fontId="49" fillId="0" borderId="0" xfId="0" applyNumberFormat="1" applyFont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 shrinkToFit="1"/>
    </xf>
    <xf numFmtId="0" fontId="49" fillId="33" borderId="0" xfId="0" applyFont="1" applyFill="1" applyBorder="1" applyAlignment="1">
      <alignment vertical="center" shrinkToFit="1"/>
    </xf>
    <xf numFmtId="0" fontId="49" fillId="33" borderId="0" xfId="0" applyNumberFormat="1" applyFont="1" applyFill="1" applyBorder="1" applyAlignment="1">
      <alignment horizontal="center" vertical="center" shrinkToFit="1"/>
    </xf>
    <xf numFmtId="2" fontId="49" fillId="33" borderId="0" xfId="0" applyNumberFormat="1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>
      <alignment shrinkToFit="1"/>
    </xf>
    <xf numFmtId="14" fontId="14" fillId="33" borderId="0" xfId="0" applyNumberFormat="1" applyFont="1" applyFill="1" applyBorder="1" applyAlignment="1">
      <alignment horizontal="center" shrinkToFit="1"/>
    </xf>
    <xf numFmtId="14" fontId="14" fillId="0" borderId="0" xfId="0" applyNumberFormat="1" applyFont="1" applyBorder="1" applyAlignment="1">
      <alignment horizontal="center" shrinkToFit="1"/>
    </xf>
    <xf numFmtId="0" fontId="14" fillId="33" borderId="0" xfId="0" applyFont="1" applyFill="1" applyBorder="1" applyAlignment="1">
      <alignment horizontal="center" shrinkToFit="1"/>
    </xf>
    <xf numFmtId="0" fontId="49" fillId="0" borderId="0" xfId="0" applyFont="1" applyBorder="1" applyAlignment="1">
      <alignment shrinkToFit="1"/>
    </xf>
    <xf numFmtId="0" fontId="14" fillId="33" borderId="0" xfId="0" applyFont="1" applyFill="1" applyBorder="1" applyAlignment="1">
      <alignment horizontal="center" vertical="top" shrinkToFit="1"/>
    </xf>
    <xf numFmtId="0" fontId="14" fillId="33" borderId="0" xfId="0" applyFont="1" applyFill="1" applyBorder="1" applyAlignment="1">
      <alignment vertical="top" shrinkToFit="1"/>
    </xf>
    <xf numFmtId="14" fontId="14" fillId="33" borderId="0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2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shrinkToFit="1"/>
    </xf>
    <xf numFmtId="49" fontId="14" fillId="0" borderId="0" xfId="0" applyNumberFormat="1" applyFont="1" applyBorder="1" applyAlignment="1">
      <alignment horizontal="center" shrinkToFit="1"/>
    </xf>
    <xf numFmtId="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2" fillId="0" borderId="0" xfId="0" applyFont="1" applyAlignment="1">
      <alignment/>
    </xf>
    <xf numFmtId="2" fontId="33" fillId="0" borderId="0" xfId="0" applyNumberFormat="1" applyFont="1" applyBorder="1" applyAlignment="1">
      <alignment horizontal="center" vertical="center" shrinkToFit="1"/>
    </xf>
    <xf numFmtId="167" fontId="14" fillId="0" borderId="0" xfId="0" applyNumberFormat="1" applyFont="1" applyBorder="1" applyAlignment="1">
      <alignment horizontal="center" vertical="center" shrinkToFit="1"/>
    </xf>
    <xf numFmtId="167" fontId="5" fillId="34" borderId="19" xfId="0" applyNumberFormat="1" applyFont="1" applyFill="1" applyBorder="1" applyAlignment="1">
      <alignment horizontal="center" vertical="center" shrinkToFit="1"/>
    </xf>
    <xf numFmtId="167" fontId="5" fillId="34" borderId="21" xfId="0" applyNumberFormat="1" applyFont="1" applyFill="1" applyBorder="1" applyAlignment="1">
      <alignment horizontal="center" vertical="center" shrinkToFit="1"/>
    </xf>
    <xf numFmtId="0" fontId="28" fillId="0" borderId="0" xfId="67" applyAlignment="1">
      <alignment horizontal="center"/>
    </xf>
    <xf numFmtId="0" fontId="28" fillId="0" borderId="0" xfId="67" applyBorder="1" applyAlignment="1">
      <alignment horizontal="center"/>
    </xf>
    <xf numFmtId="1" fontId="30" fillId="0" borderId="0" xfId="67" applyNumberFormat="1" applyFont="1" applyBorder="1" applyAlignment="1">
      <alignment horizontal="center" vertical="center" shrinkToFit="1"/>
    </xf>
    <xf numFmtId="1" fontId="30" fillId="0" borderId="40" xfId="67" applyNumberFormat="1" applyFont="1" applyBorder="1" applyAlignment="1">
      <alignment horizontal="center" vertical="center" shrinkToFit="1"/>
    </xf>
    <xf numFmtId="0" fontId="30" fillId="0" borderId="41" xfId="67" applyFont="1" applyBorder="1" applyAlignment="1">
      <alignment horizontal="center" vertical="center" shrinkToFit="1"/>
    </xf>
    <xf numFmtId="0" fontId="30" fillId="0" borderId="41" xfId="67" applyFont="1" applyBorder="1" applyAlignment="1">
      <alignment horizontal="left" vertical="center" shrinkToFit="1"/>
    </xf>
    <xf numFmtId="0" fontId="30" fillId="0" borderId="42" xfId="67" applyFont="1" applyBorder="1" applyAlignment="1">
      <alignment horizontal="center" shrinkToFit="1"/>
    </xf>
    <xf numFmtId="1" fontId="30" fillId="0" borderId="43" xfId="67" applyNumberFormat="1" applyFont="1" applyBorder="1" applyAlignment="1">
      <alignment horizontal="center" vertical="center" shrinkToFit="1"/>
    </xf>
    <xf numFmtId="0" fontId="30" fillId="0" borderId="44" xfId="67" applyFont="1" applyBorder="1" applyAlignment="1">
      <alignment horizontal="center" vertical="center" shrinkToFit="1"/>
    </xf>
    <xf numFmtId="0" fontId="30" fillId="0" borderId="44" xfId="67" applyFont="1" applyBorder="1" applyAlignment="1">
      <alignment horizontal="left" vertical="center" shrinkToFit="1"/>
    </xf>
    <xf numFmtId="0" fontId="30" fillId="0" borderId="45" xfId="67" applyFont="1" applyBorder="1" applyAlignment="1">
      <alignment horizontal="center" shrinkToFit="1"/>
    </xf>
    <xf numFmtId="0" fontId="28" fillId="0" borderId="0" xfId="67" applyBorder="1" applyAlignment="1">
      <alignment/>
    </xf>
    <xf numFmtId="0" fontId="32" fillId="0" borderId="0" xfId="67" applyFont="1" applyBorder="1" applyAlignment="1">
      <alignment horizontal="center" vertical="center"/>
    </xf>
    <xf numFmtId="0" fontId="32" fillId="0" borderId="10" xfId="67" applyFont="1" applyBorder="1" applyAlignment="1">
      <alignment horizontal="center" vertical="center"/>
    </xf>
    <xf numFmtId="0" fontId="32" fillId="0" borderId="36" xfId="67" applyFont="1" applyBorder="1" applyAlignment="1">
      <alignment horizontal="center" vertical="center" textRotation="90"/>
    </xf>
    <xf numFmtId="0" fontId="32" fillId="0" borderId="36" xfId="67" applyFont="1" applyFill="1" applyBorder="1" applyAlignment="1">
      <alignment horizontal="center" vertical="center" textRotation="90"/>
    </xf>
    <xf numFmtId="0" fontId="32" fillId="0" borderId="36" xfId="67" applyFont="1" applyBorder="1" applyAlignment="1">
      <alignment horizontal="center" vertical="center"/>
    </xf>
    <xf numFmtId="0" fontId="32" fillId="0" borderId="36" xfId="67" applyFont="1" applyFill="1" applyBorder="1" applyAlignment="1">
      <alignment horizontal="center" vertical="center" shrinkToFit="1"/>
    </xf>
    <xf numFmtId="0" fontId="32" fillId="0" borderId="36" xfId="67" applyFont="1" applyBorder="1" applyAlignment="1">
      <alignment horizontal="center" vertical="center" shrinkToFit="1"/>
    </xf>
    <xf numFmtId="0" fontId="32" fillId="0" borderId="12" xfId="67" applyFont="1" applyBorder="1" applyAlignment="1">
      <alignment horizontal="center" vertical="center" textRotation="90"/>
    </xf>
    <xf numFmtId="0" fontId="32" fillId="0" borderId="0" xfId="67" applyFont="1" applyAlignment="1">
      <alignment vertical="center"/>
    </xf>
    <xf numFmtId="0" fontId="32" fillId="0" borderId="0" xfId="67" applyFont="1" applyAlignment="1">
      <alignment horizontal="center" vertical="center"/>
    </xf>
    <xf numFmtId="168" fontId="32" fillId="0" borderId="0" xfId="67" applyNumberFormat="1" applyFont="1" applyAlignment="1">
      <alignment horizontal="left" vertical="center"/>
    </xf>
    <xf numFmtId="0" fontId="32" fillId="0" borderId="0" xfId="67" applyFont="1" applyAlignment="1">
      <alignment horizontal="right" vertical="center"/>
    </xf>
    <xf numFmtId="0" fontId="32" fillId="0" borderId="0" xfId="67" applyFont="1" applyFill="1" applyAlignment="1">
      <alignment horizontal="center" vertical="center" shrinkToFit="1"/>
    </xf>
    <xf numFmtId="0" fontId="32" fillId="0" borderId="0" xfId="67" applyFont="1" applyAlignment="1">
      <alignment horizontal="left" vertical="center" shrinkToFit="1"/>
    </xf>
    <xf numFmtId="0" fontId="30" fillId="0" borderId="0" xfId="67" applyFont="1" applyAlignment="1">
      <alignment horizontal="center"/>
    </xf>
    <xf numFmtId="0" fontId="53" fillId="0" borderId="0" xfId="67" applyFont="1" applyAlignment="1">
      <alignment horizontal="left"/>
    </xf>
    <xf numFmtId="2" fontId="30" fillId="0" borderId="0" xfId="67" applyNumberFormat="1" applyFont="1" applyBorder="1" applyAlignment="1">
      <alignment horizontal="center" vertical="center" shrinkToFit="1"/>
    </xf>
    <xf numFmtId="2" fontId="30" fillId="0" borderId="46" xfId="67" applyNumberFormat="1" applyFont="1" applyBorder="1" applyAlignment="1">
      <alignment horizontal="center" vertical="center" shrinkToFit="1"/>
    </xf>
    <xf numFmtId="2" fontId="30" fillId="0" borderId="41" xfId="67" applyNumberFormat="1" applyFont="1" applyBorder="1" applyAlignment="1">
      <alignment horizontal="center" vertical="center" shrinkToFit="1"/>
    </xf>
    <xf numFmtId="0" fontId="30" fillId="0" borderId="42" xfId="67" applyFont="1" applyBorder="1" applyAlignment="1">
      <alignment horizontal="center" vertical="center" shrinkToFit="1"/>
    </xf>
    <xf numFmtId="2" fontId="30" fillId="0" borderId="47" xfId="67" applyNumberFormat="1" applyFont="1" applyBorder="1" applyAlignment="1">
      <alignment horizontal="center" vertical="center" shrinkToFit="1"/>
    </xf>
    <xf numFmtId="2" fontId="30" fillId="0" borderId="44" xfId="67" applyNumberFormat="1" applyFont="1" applyBorder="1" applyAlignment="1">
      <alignment horizontal="center" vertical="center" shrinkToFit="1"/>
    </xf>
    <xf numFmtId="0" fontId="30" fillId="0" borderId="45" xfId="67" applyFont="1" applyBorder="1" applyAlignment="1">
      <alignment horizontal="center" vertical="center" shrinkToFit="1"/>
    </xf>
    <xf numFmtId="0" fontId="54" fillId="0" borderId="0" xfId="67" applyFont="1" applyBorder="1" applyAlignment="1">
      <alignment horizontal="left" vertical="center"/>
    </xf>
    <xf numFmtId="0" fontId="34" fillId="0" borderId="10" xfId="67" applyFont="1" applyBorder="1" applyAlignment="1">
      <alignment horizontal="center" vertical="center" wrapText="1"/>
    </xf>
    <xf numFmtId="0" fontId="34" fillId="0" borderId="36" xfId="67" applyFont="1" applyBorder="1" applyAlignment="1">
      <alignment horizontal="center" vertical="center" wrapText="1"/>
    </xf>
    <xf numFmtId="0" fontId="11" fillId="0" borderId="0" xfId="67" applyFont="1" applyBorder="1" applyAlignment="1">
      <alignment horizontal="left" vertical="center"/>
    </xf>
    <xf numFmtId="0" fontId="16" fillId="0" borderId="0" xfId="67" applyFont="1" applyAlignment="1">
      <alignment horizontal="center" vertical="center"/>
    </xf>
    <xf numFmtId="0" fontId="16" fillId="0" borderId="0" xfId="67" applyFont="1" applyFill="1" applyAlignment="1">
      <alignment horizontal="center" vertical="center" shrinkToFit="1"/>
    </xf>
    <xf numFmtId="0" fontId="16" fillId="0" borderId="0" xfId="67" applyFont="1" applyAlignment="1">
      <alignment horizontal="center" vertical="center" shrinkToFit="1"/>
    </xf>
    <xf numFmtId="0" fontId="34" fillId="0" borderId="0" xfId="67" applyFont="1" applyAlignment="1">
      <alignment horizontal="center"/>
    </xf>
    <xf numFmtId="167" fontId="36" fillId="0" borderId="41" xfId="67" applyNumberFormat="1" applyFont="1" applyBorder="1" applyAlignment="1">
      <alignment horizontal="center"/>
    </xf>
    <xf numFmtId="167" fontId="36" fillId="0" borderId="48" xfId="67" applyNumberFormat="1" applyFont="1" applyBorder="1" applyAlignment="1">
      <alignment horizontal="center"/>
    </xf>
    <xf numFmtId="2" fontId="30" fillId="0" borderId="48" xfId="67" applyNumberFormat="1" applyFont="1" applyBorder="1" applyAlignment="1">
      <alignment horizontal="center" vertical="center" shrinkToFit="1"/>
    </xf>
    <xf numFmtId="0" fontId="36" fillId="0" borderId="36" xfId="67" applyFont="1" applyBorder="1" applyAlignment="1">
      <alignment horizontal="center" vertical="center" wrapText="1"/>
    </xf>
    <xf numFmtId="0" fontId="16" fillId="0" borderId="0" xfId="67" applyFont="1" applyAlignment="1">
      <alignment vertical="center"/>
    </xf>
    <xf numFmtId="0" fontId="30" fillId="0" borderId="0" xfId="67" applyFont="1" applyBorder="1" applyAlignment="1">
      <alignment horizontal="center" vertical="center" shrinkToFit="1"/>
    </xf>
    <xf numFmtId="0" fontId="30" fillId="0" borderId="40" xfId="67" applyFont="1" applyBorder="1" applyAlignment="1">
      <alignment horizontal="center" vertical="center" shrinkToFit="1"/>
    </xf>
    <xf numFmtId="0" fontId="30" fillId="0" borderId="43" xfId="67" applyFont="1" applyBorder="1" applyAlignment="1">
      <alignment horizontal="center" vertical="center" shrinkToFit="1"/>
    </xf>
    <xf numFmtId="0" fontId="32" fillId="0" borderId="0" xfId="67" applyFont="1" applyBorder="1" applyAlignment="1">
      <alignment horizontal="center" vertical="center" textRotation="90"/>
    </xf>
    <xf numFmtId="0" fontId="30" fillId="0" borderId="10" xfId="67" applyFont="1" applyBorder="1" applyAlignment="1">
      <alignment horizontal="center" vertical="center"/>
    </xf>
    <xf numFmtId="167" fontId="36" fillId="0" borderId="0" xfId="67" applyNumberFormat="1" applyFont="1" applyAlignment="1">
      <alignment horizontal="left" vertical="center"/>
    </xf>
    <xf numFmtId="0" fontId="55" fillId="0" borderId="0" xfId="67" applyFont="1" applyAlignment="1">
      <alignment horizontal="right" vertical="center"/>
    </xf>
    <xf numFmtId="1" fontId="30" fillId="0" borderId="41" xfId="67" applyNumberFormat="1" applyFont="1" applyBorder="1" applyAlignment="1">
      <alignment horizontal="center" vertical="center" shrinkToFit="1"/>
    </xf>
    <xf numFmtId="1" fontId="30" fillId="0" borderId="44" xfId="67" applyNumberFormat="1" applyFont="1" applyBorder="1" applyAlignment="1">
      <alignment horizontal="center" vertical="center" shrinkToFit="1"/>
    </xf>
    <xf numFmtId="1" fontId="3" fillId="0" borderId="36" xfId="67" applyNumberFormat="1" applyFont="1" applyBorder="1" applyAlignment="1">
      <alignment horizontal="center" vertical="center" shrinkToFit="1"/>
    </xf>
    <xf numFmtId="1" fontId="13" fillId="0" borderId="36" xfId="67" applyNumberFormat="1" applyFont="1" applyBorder="1" applyAlignment="1">
      <alignment horizontal="center" vertical="center" shrinkToFit="1"/>
    </xf>
    <xf numFmtId="1" fontId="3" fillId="0" borderId="10" xfId="67" applyNumberFormat="1" applyFont="1" applyBorder="1" applyAlignment="1">
      <alignment horizontal="center" vertical="center" shrinkToFit="1"/>
    </xf>
    <xf numFmtId="0" fontId="30" fillId="0" borderId="0" xfId="67" applyFont="1" applyBorder="1" applyAlignment="1">
      <alignment horizontal="center"/>
    </xf>
    <xf numFmtId="1" fontId="30" fillId="35" borderId="48" xfId="67" applyNumberFormat="1" applyFont="1" applyFill="1" applyBorder="1" applyAlignment="1" applyProtection="1">
      <alignment horizontal="center"/>
      <protection/>
    </xf>
    <xf numFmtId="0" fontId="30" fillId="35" borderId="48" xfId="67" applyFont="1" applyFill="1" applyBorder="1" applyAlignment="1" applyProtection="1">
      <alignment horizontal="center"/>
      <protection/>
    </xf>
    <xf numFmtId="167" fontId="36" fillId="0" borderId="49" xfId="67" applyNumberFormat="1" applyFont="1" applyFill="1" applyBorder="1" applyAlignment="1" applyProtection="1">
      <alignment horizontal="center" vertical="center"/>
      <protection/>
    </xf>
    <xf numFmtId="49" fontId="30" fillId="0" borderId="50" xfId="67" applyNumberFormat="1" applyFont="1" applyFill="1" applyBorder="1" applyAlignment="1" applyProtection="1">
      <alignment horizontal="center"/>
      <protection/>
    </xf>
    <xf numFmtId="2" fontId="30" fillId="0" borderId="50" xfId="67" applyNumberFormat="1" applyFont="1" applyFill="1" applyBorder="1" applyAlignment="1" applyProtection="1">
      <alignment horizontal="center"/>
      <protection/>
    </xf>
    <xf numFmtId="1" fontId="30" fillId="0" borderId="50" xfId="67" applyNumberFormat="1" applyFont="1" applyFill="1" applyBorder="1" applyAlignment="1" applyProtection="1">
      <alignment horizontal="center"/>
      <protection/>
    </xf>
    <xf numFmtId="0" fontId="1" fillId="33" borderId="0" xfId="67" applyFont="1" applyFill="1" applyBorder="1" applyAlignment="1" applyProtection="1">
      <alignment horizontal="center" vertical="center"/>
      <protection hidden="1"/>
    </xf>
    <xf numFmtId="2" fontId="1" fillId="33" borderId="0" xfId="67" applyNumberFormat="1" applyFont="1" applyFill="1" applyBorder="1" applyAlignment="1" applyProtection="1">
      <alignment horizontal="center" vertical="center"/>
      <protection hidden="1"/>
    </xf>
    <xf numFmtId="0" fontId="21" fillId="33" borderId="0" xfId="67" applyFont="1" applyFill="1" applyBorder="1" applyAlignment="1" applyProtection="1">
      <alignment horizontal="center"/>
      <protection hidden="1"/>
    </xf>
    <xf numFmtId="1" fontId="21" fillId="33" borderId="0" xfId="67" applyNumberFormat="1" applyFont="1" applyFill="1" applyBorder="1" applyAlignment="1" applyProtection="1">
      <alignment horizontal="center"/>
      <protection hidden="1"/>
    </xf>
    <xf numFmtId="0" fontId="21" fillId="33" borderId="25" xfId="67" applyFont="1" applyFill="1" applyBorder="1" applyAlignment="1" applyProtection="1">
      <alignment horizontal="center"/>
      <protection hidden="1"/>
    </xf>
    <xf numFmtId="1" fontId="21" fillId="33" borderId="25" xfId="67" applyNumberFormat="1" applyFont="1" applyFill="1" applyBorder="1" applyAlignment="1" applyProtection="1">
      <alignment horizontal="center"/>
      <protection hidden="1"/>
    </xf>
    <xf numFmtId="49" fontId="30" fillId="0" borderId="49" xfId="67" applyNumberFormat="1" applyFont="1" applyFill="1" applyBorder="1" applyAlignment="1" applyProtection="1">
      <alignment horizontal="center"/>
      <protection/>
    </xf>
    <xf numFmtId="2" fontId="30" fillId="0" borderId="49" xfId="67" applyNumberFormat="1" applyFont="1" applyFill="1" applyBorder="1" applyAlignment="1" applyProtection="1">
      <alignment horizontal="center"/>
      <protection/>
    </xf>
    <xf numFmtId="1" fontId="30" fillId="0" borderId="49" xfId="67" applyNumberFormat="1" applyFont="1" applyFill="1" applyBorder="1" applyAlignment="1" applyProtection="1">
      <alignment horizontal="center"/>
      <protection/>
    </xf>
    <xf numFmtId="0" fontId="28" fillId="36" borderId="0" xfId="67" applyFill="1">
      <alignment/>
    </xf>
    <xf numFmtId="0" fontId="1" fillId="33" borderId="25" xfId="67" applyFont="1" applyFill="1" applyBorder="1" applyAlignment="1" applyProtection="1">
      <alignment horizontal="center" vertical="center"/>
      <protection hidden="1"/>
    </xf>
    <xf numFmtId="49" fontId="30" fillId="0" borderId="51" xfId="67" applyNumberFormat="1" applyFont="1" applyFill="1" applyBorder="1" applyAlignment="1" applyProtection="1">
      <alignment horizontal="center"/>
      <protection/>
    </xf>
    <xf numFmtId="2" fontId="30" fillId="0" borderId="51" xfId="67" applyNumberFormat="1" applyFont="1" applyFill="1" applyBorder="1" applyAlignment="1" applyProtection="1">
      <alignment horizontal="center"/>
      <protection/>
    </xf>
    <xf numFmtId="1" fontId="30" fillId="0" borderId="51" xfId="67" applyNumberFormat="1" applyFont="1" applyFill="1" applyBorder="1" applyAlignment="1" applyProtection="1">
      <alignment horizontal="center"/>
      <protection/>
    </xf>
    <xf numFmtId="0" fontId="37" fillId="0" borderId="0" xfId="67" applyFont="1" applyAlignment="1">
      <alignment horizontal="center"/>
    </xf>
    <xf numFmtId="169" fontId="28" fillId="36" borderId="0" xfId="67" applyNumberFormat="1" applyFill="1">
      <alignment/>
    </xf>
    <xf numFmtId="170" fontId="28" fillId="36" borderId="0" xfId="67" applyNumberFormat="1" applyFill="1">
      <alignment/>
    </xf>
    <xf numFmtId="171" fontId="28" fillId="36" borderId="0" xfId="67" applyNumberFormat="1" applyFill="1">
      <alignment/>
    </xf>
    <xf numFmtId="0" fontId="31" fillId="0" borderId="0" xfId="67" applyFont="1" applyAlignment="1">
      <alignment horizontal="center"/>
    </xf>
    <xf numFmtId="0" fontId="30" fillId="0" borderId="10" xfId="67" applyFont="1" applyBorder="1" applyAlignment="1">
      <alignment horizontal="left" vertical="center"/>
    </xf>
    <xf numFmtId="0" fontId="30" fillId="0" borderId="36" xfId="67" applyFont="1" applyBorder="1" applyAlignment="1">
      <alignment horizontal="center" vertical="center" textRotation="90" wrapText="1"/>
    </xf>
    <xf numFmtId="0" fontId="30" fillId="0" borderId="36" xfId="67" applyFont="1" applyFill="1" applyBorder="1" applyAlignment="1" applyProtection="1">
      <alignment horizontal="center" vertical="center" wrapText="1"/>
      <protection/>
    </xf>
    <xf numFmtId="0" fontId="30" fillId="0" borderId="10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Fill="1" applyBorder="1" applyAlignment="1" applyProtection="1">
      <alignment horizontal="center" vertical="center" wrapText="1"/>
      <protection/>
    </xf>
    <xf numFmtId="0" fontId="28" fillId="0" borderId="0" xfId="67" applyFill="1" applyAlignment="1" applyProtection="1">
      <alignment horizontal="center"/>
      <protection locked="0"/>
    </xf>
    <xf numFmtId="0" fontId="28" fillId="0" borderId="0" xfId="67" applyFill="1" applyAlignment="1" applyProtection="1">
      <alignment horizontal="left"/>
      <protection locked="0"/>
    </xf>
    <xf numFmtId="0" fontId="28" fillId="0" borderId="0" xfId="67" applyFill="1" applyBorder="1" applyAlignment="1">
      <alignment horizontal="center"/>
    </xf>
    <xf numFmtId="0" fontId="28" fillId="0" borderId="13" xfId="67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 vertical="center" shrinkToFit="1"/>
    </xf>
    <xf numFmtId="1" fontId="5" fillId="0" borderId="21" xfId="0" applyNumberFormat="1" applyFont="1" applyFill="1" applyBorder="1" applyAlignment="1">
      <alignment horizontal="center" vertical="center" shrinkToFit="1"/>
    </xf>
    <xf numFmtId="1" fontId="5" fillId="0" borderId="24" xfId="0" applyNumberFormat="1" applyFont="1" applyFill="1" applyBorder="1" applyAlignment="1">
      <alignment horizontal="center" vertical="center" shrinkToFit="1"/>
    </xf>
    <xf numFmtId="167" fontId="5" fillId="0" borderId="19" xfId="0" applyNumberFormat="1" applyFont="1" applyFill="1" applyBorder="1" applyAlignment="1">
      <alignment horizontal="center" vertical="center" shrinkToFit="1"/>
    </xf>
    <xf numFmtId="167" fontId="5" fillId="0" borderId="21" xfId="0" applyNumberFormat="1" applyFont="1" applyFill="1" applyBorder="1" applyAlignment="1">
      <alignment horizontal="center" vertical="center" shrinkToFit="1"/>
    </xf>
    <xf numFmtId="1" fontId="5" fillId="0" borderId="17" xfId="0" applyNumberFormat="1" applyFont="1" applyFill="1" applyBorder="1" applyAlignment="1">
      <alignment horizontal="center" vertical="center" shrinkToFit="1"/>
    </xf>
    <xf numFmtId="49" fontId="11" fillId="0" borderId="38" xfId="0" applyNumberFormat="1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left" vertical="center" wrapText="1"/>
    </xf>
    <xf numFmtId="2" fontId="48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shrinkToFit="1"/>
    </xf>
    <xf numFmtId="167" fontId="5" fillId="34" borderId="24" xfId="0" applyNumberFormat="1" applyFont="1" applyFill="1" applyBorder="1" applyAlignment="1">
      <alignment horizontal="center" vertical="center" shrinkToFit="1"/>
    </xf>
    <xf numFmtId="167" fontId="5" fillId="34" borderId="17" xfId="0" applyNumberFormat="1" applyFont="1" applyFill="1" applyBorder="1" applyAlignment="1">
      <alignment horizontal="center" vertical="center" shrinkToFit="1"/>
    </xf>
    <xf numFmtId="0" fontId="28" fillId="0" borderId="0" xfId="67" applyBorder="1" applyAlignment="1">
      <alignment horizontal="center" vertical="center"/>
    </xf>
    <xf numFmtId="0" fontId="30" fillId="0" borderId="0" xfId="67" applyFont="1" applyBorder="1" applyAlignment="1">
      <alignment horizontal="center" vertical="center"/>
    </xf>
    <xf numFmtId="0" fontId="28" fillId="0" borderId="0" xfId="67" applyFont="1" applyBorder="1" applyAlignment="1">
      <alignment horizontal="left" vertical="center" shrinkToFit="1"/>
    </xf>
    <xf numFmtId="0" fontId="4" fillId="0" borderId="0" xfId="67" applyFont="1" applyFill="1" applyBorder="1" applyAlignment="1">
      <alignment horizontal="center" vertical="center"/>
    </xf>
    <xf numFmtId="0" fontId="28" fillId="0" borderId="0" xfId="67" applyFont="1" applyFill="1" applyBorder="1" applyAlignment="1">
      <alignment horizontal="center" vertical="center"/>
    </xf>
    <xf numFmtId="0" fontId="34" fillId="0" borderId="0" xfId="67" applyFont="1" applyFill="1" applyBorder="1" applyAlignment="1">
      <alignment horizontal="center" vertical="center"/>
    </xf>
    <xf numFmtId="0" fontId="30" fillId="0" borderId="0" xfId="67" applyFont="1" applyFill="1" applyBorder="1" applyAlignment="1" applyProtection="1">
      <alignment horizontal="center"/>
      <protection/>
    </xf>
    <xf numFmtId="0" fontId="28" fillId="0" borderId="0" xfId="67" applyFont="1" applyBorder="1" applyAlignment="1">
      <alignment horizontal="center" vertical="center" shrinkToFit="1"/>
    </xf>
    <xf numFmtId="0" fontId="28" fillId="0" borderId="0" xfId="67" applyBorder="1" applyAlignment="1">
      <alignment horizontal="left" vertical="center" shrinkToFit="1"/>
    </xf>
    <xf numFmtId="0" fontId="38" fillId="0" borderId="0" xfId="67" applyFont="1" applyBorder="1" applyAlignment="1">
      <alignment horizontal="center" vertical="center"/>
    </xf>
    <xf numFmtId="167" fontId="36" fillId="0" borderId="41" xfId="67" applyNumberFormat="1" applyFont="1" applyBorder="1" applyAlignment="1">
      <alignment horizontal="center" vertical="center"/>
    </xf>
    <xf numFmtId="167" fontId="36" fillId="0" borderId="44" xfId="67" applyNumberFormat="1" applyFont="1" applyBorder="1" applyAlignment="1">
      <alignment horizontal="center" vertical="center"/>
    </xf>
    <xf numFmtId="0" fontId="34" fillId="0" borderId="0" xfId="67" applyFont="1" applyBorder="1" applyAlignment="1">
      <alignment horizontal="center" vertical="center" wrapText="1"/>
    </xf>
    <xf numFmtId="0" fontId="16" fillId="0" borderId="0" xfId="67" applyFont="1" applyBorder="1" applyAlignment="1">
      <alignment horizontal="center" vertical="center"/>
    </xf>
    <xf numFmtId="0" fontId="30" fillId="0" borderId="10" xfId="67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horizontal="left" indent="1"/>
      <protection/>
    </xf>
    <xf numFmtId="0" fontId="7" fillId="0" borderId="0" xfId="52" applyFont="1" applyAlignment="1">
      <alignment horizontal="center"/>
      <protection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textRotation="90"/>
    </xf>
    <xf numFmtId="0" fontId="13" fillId="0" borderId="53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  <protection/>
    </xf>
    <xf numFmtId="0" fontId="13" fillId="0" borderId="52" xfId="53" applyFont="1" applyBorder="1" applyAlignment="1">
      <alignment horizontal="center" vertical="center" textRotation="90"/>
      <protection/>
    </xf>
    <xf numFmtId="0" fontId="13" fillId="0" borderId="53" xfId="53" applyFont="1" applyBorder="1" applyAlignment="1">
      <alignment horizontal="center" vertical="center" textRotation="90"/>
      <protection/>
    </xf>
    <xf numFmtId="0" fontId="11" fillId="0" borderId="15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 shrinkToFit="1"/>
      <protection/>
    </xf>
    <xf numFmtId="0" fontId="11" fillId="0" borderId="13" xfId="53" applyFont="1" applyBorder="1" applyAlignment="1">
      <alignment horizontal="center" vertical="center" shrinkToFit="1"/>
      <protection/>
    </xf>
    <xf numFmtId="0" fontId="11" fillId="0" borderId="16" xfId="53" applyFont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 shrinkToFit="1"/>
      <protection/>
    </xf>
    <xf numFmtId="0" fontId="11" fillId="0" borderId="13" xfId="53" applyFont="1" applyFill="1" applyBorder="1" applyAlignment="1">
      <alignment horizontal="center" vertical="center" shrinkToFit="1"/>
      <protection/>
    </xf>
    <xf numFmtId="2" fontId="2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" fontId="43" fillId="0" borderId="28" xfId="0" applyNumberFormat="1" applyFont="1" applyBorder="1" applyAlignment="1">
      <alignment horizontal="center" vertical="center" shrinkToFit="1"/>
    </xf>
    <xf numFmtId="1" fontId="43" fillId="0" borderId="30" xfId="0" applyNumberFormat="1" applyFont="1" applyBorder="1" applyAlignment="1">
      <alignment horizontal="center" vertical="center" shrinkToFit="1"/>
    </xf>
    <xf numFmtId="1" fontId="43" fillId="0" borderId="39" xfId="0" applyNumberFormat="1" applyFont="1" applyBorder="1" applyAlignment="1">
      <alignment horizontal="center" vertical="center" shrinkToFit="1"/>
    </xf>
    <xf numFmtId="1" fontId="44" fillId="0" borderId="30" xfId="0" applyNumberFormat="1" applyFont="1" applyBorder="1" applyAlignment="1">
      <alignment horizontal="center" vertical="center" shrinkToFit="1"/>
    </xf>
    <xf numFmtId="1" fontId="44" fillId="0" borderId="39" xfId="0" applyNumberFormat="1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2" fontId="34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2" fontId="45" fillId="0" borderId="28" xfId="0" applyNumberFormat="1" applyFont="1" applyFill="1" applyBorder="1" applyAlignment="1" applyProtection="1">
      <alignment horizontal="center" vertical="center" shrinkToFit="1"/>
      <protection/>
    </xf>
    <xf numFmtId="2" fontId="34" fillId="0" borderId="30" xfId="0" applyNumberFormat="1" applyFont="1" applyFill="1" applyBorder="1" applyAlignment="1" applyProtection="1">
      <alignment horizontal="center" vertical="center" shrinkToFit="1"/>
      <protection/>
    </xf>
    <xf numFmtId="2" fontId="34" fillId="0" borderId="39" xfId="0" applyNumberFormat="1" applyFont="1" applyFill="1" applyBorder="1" applyAlignment="1" applyProtection="1">
      <alignment horizontal="center" vertical="center" shrinkToFit="1"/>
      <protection/>
    </xf>
    <xf numFmtId="167" fontId="43" fillId="0" borderId="28" xfId="0" applyNumberFormat="1" applyFont="1" applyBorder="1" applyAlignment="1">
      <alignment horizontal="center" vertical="center" shrinkToFit="1"/>
    </xf>
    <xf numFmtId="167" fontId="43" fillId="0" borderId="30" xfId="0" applyNumberFormat="1" applyFont="1" applyBorder="1" applyAlignment="1">
      <alignment horizontal="center" vertical="center" shrinkToFit="1"/>
    </xf>
    <xf numFmtId="167" fontId="43" fillId="0" borderId="39" xfId="0" applyNumberFormat="1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6" fillId="0" borderId="50" xfId="67" applyFont="1" applyFill="1" applyBorder="1" applyAlignment="1" applyProtection="1">
      <alignment horizontal="center" vertical="center"/>
      <protection/>
    </xf>
    <xf numFmtId="0" fontId="36" fillId="0" borderId="49" xfId="67" applyFont="1" applyFill="1" applyBorder="1" applyAlignment="1" applyProtection="1">
      <alignment horizontal="center" vertical="center"/>
      <protection/>
    </xf>
    <xf numFmtId="0" fontId="39" fillId="0" borderId="48" xfId="67" applyFont="1" applyFill="1" applyBorder="1" applyAlignment="1">
      <alignment horizontal="center" vertical="center"/>
    </xf>
    <xf numFmtId="0" fontId="30" fillId="0" borderId="50" xfId="67" applyFont="1" applyFill="1" applyBorder="1" applyAlignment="1" applyProtection="1">
      <alignment horizontal="center" vertical="center" shrinkToFit="1"/>
      <protection/>
    </xf>
    <xf numFmtId="0" fontId="30" fillId="0" borderId="49" xfId="67" applyFont="1" applyFill="1" applyBorder="1" applyAlignment="1" applyProtection="1">
      <alignment horizontal="center" vertical="center" shrinkToFit="1"/>
      <protection/>
    </xf>
    <xf numFmtId="0" fontId="28" fillId="0" borderId="48" xfId="67" applyFont="1" applyBorder="1" applyAlignment="1">
      <alignment horizontal="center" vertical="center" shrinkToFit="1"/>
    </xf>
    <xf numFmtId="0" fontId="38" fillId="0" borderId="50" xfId="67" applyFont="1" applyFill="1" applyBorder="1" applyAlignment="1" applyProtection="1">
      <alignment horizontal="center" vertical="center"/>
      <protection/>
    </xf>
    <xf numFmtId="0" fontId="38" fillId="0" borderId="49" xfId="67" applyFont="1" applyFill="1" applyBorder="1" applyAlignment="1" applyProtection="1">
      <alignment horizontal="center" vertical="center"/>
      <protection/>
    </xf>
    <xf numFmtId="0" fontId="34" fillId="0" borderId="48" xfId="67" applyFont="1" applyFill="1" applyBorder="1" applyAlignment="1">
      <alignment horizontal="center" vertical="center"/>
    </xf>
    <xf numFmtId="0" fontId="30" fillId="0" borderId="51" xfId="67" applyFont="1" applyFill="1" applyBorder="1" applyAlignment="1" applyProtection="1">
      <alignment horizontal="center" vertical="center" shrinkToFit="1"/>
      <protection/>
    </xf>
    <xf numFmtId="0" fontId="38" fillId="0" borderId="51" xfId="67" applyFont="1" applyFill="1" applyBorder="1" applyAlignment="1" applyProtection="1">
      <alignment horizontal="left" vertical="center" shrinkToFit="1"/>
      <protection/>
    </xf>
    <xf numFmtId="0" fontId="38" fillId="0" borderId="49" xfId="67" applyFont="1" applyFill="1" applyBorder="1" applyAlignment="1" applyProtection="1">
      <alignment horizontal="left" vertical="center" shrinkToFit="1"/>
      <protection/>
    </xf>
    <xf numFmtId="0" fontId="28" fillId="0" borderId="48" xfId="67" applyBorder="1" applyAlignment="1">
      <alignment horizontal="left" vertical="center" shrinkToFit="1"/>
    </xf>
    <xf numFmtId="0" fontId="38" fillId="0" borderId="50" xfId="67" applyFont="1" applyFill="1" applyBorder="1" applyAlignment="1" applyProtection="1">
      <alignment horizontal="left" vertical="center" shrinkToFit="1"/>
      <protection/>
    </xf>
    <xf numFmtId="0" fontId="4" fillId="0" borderId="48" xfId="67" applyFont="1" applyBorder="1" applyAlignment="1">
      <alignment horizontal="left" vertical="center" shrinkToFit="1"/>
    </xf>
    <xf numFmtId="0" fontId="30" fillId="0" borderId="41" xfId="67" applyFont="1" applyFill="1" applyBorder="1" applyAlignment="1" applyProtection="1">
      <alignment horizontal="center" vertical="center" shrinkToFit="1"/>
      <protection/>
    </xf>
    <xf numFmtId="0" fontId="28" fillId="0" borderId="41" xfId="67" applyFont="1" applyBorder="1" applyAlignment="1">
      <alignment horizontal="center" vertical="center" shrinkToFit="1"/>
    </xf>
    <xf numFmtId="0" fontId="30" fillId="0" borderId="40" xfId="67" applyFont="1" applyFill="1" applyBorder="1" applyAlignment="1" applyProtection="1">
      <alignment horizontal="center" vertical="center" shrinkToFit="1"/>
      <protection/>
    </xf>
    <xf numFmtId="0" fontId="28" fillId="0" borderId="40" xfId="67" applyFont="1" applyBorder="1" applyAlignment="1">
      <alignment horizontal="center" vertical="center" shrinkToFit="1"/>
    </xf>
    <xf numFmtId="0" fontId="30" fillId="0" borderId="40" xfId="67" applyFont="1" applyFill="1" applyBorder="1" applyAlignment="1" applyProtection="1">
      <alignment horizontal="left" vertical="center" shrinkToFit="1"/>
      <protection/>
    </xf>
    <xf numFmtId="0" fontId="28" fillId="0" borderId="40" xfId="67" applyFont="1" applyBorder="1" applyAlignment="1">
      <alignment horizontal="left" vertical="center" shrinkToFit="1"/>
    </xf>
    <xf numFmtId="0" fontId="35" fillId="0" borderId="0" xfId="67" applyFont="1" applyFill="1" applyBorder="1" applyAlignment="1">
      <alignment horizontal="center"/>
    </xf>
    <xf numFmtId="0" fontId="35" fillId="0" borderId="0" xfId="67" applyFont="1" applyAlignment="1">
      <alignment/>
    </xf>
    <xf numFmtId="0" fontId="1" fillId="33" borderId="54" xfId="67" applyFont="1" applyFill="1" applyBorder="1" applyAlignment="1" applyProtection="1">
      <alignment horizontal="center" vertical="center"/>
      <protection hidden="1"/>
    </xf>
    <xf numFmtId="0" fontId="1" fillId="33" borderId="55" xfId="67" applyFont="1" applyFill="1" applyBorder="1" applyAlignment="1" applyProtection="1">
      <alignment horizontal="center" vertical="center"/>
      <protection hidden="1"/>
    </xf>
    <xf numFmtId="0" fontId="28" fillId="0" borderId="56" xfId="67" applyBorder="1" applyAlignment="1">
      <alignment horizontal="center" vertical="center"/>
    </xf>
    <xf numFmtId="1" fontId="1" fillId="33" borderId="54" xfId="67" applyNumberFormat="1" applyFont="1" applyFill="1" applyBorder="1" applyAlignment="1" applyProtection="1">
      <alignment horizontal="center" vertical="center"/>
      <protection hidden="1"/>
    </xf>
    <xf numFmtId="1" fontId="1" fillId="33" borderId="55" xfId="67" applyNumberFormat="1" applyFont="1" applyFill="1" applyBorder="1" applyAlignment="1" applyProtection="1">
      <alignment horizontal="center" vertical="center"/>
      <protection hidden="1"/>
    </xf>
    <xf numFmtId="0" fontId="16" fillId="0" borderId="57" xfId="67" applyFont="1" applyBorder="1" applyAlignment="1">
      <alignment horizontal="center" vertical="center"/>
    </xf>
    <xf numFmtId="0" fontId="16" fillId="0" borderId="58" xfId="67" applyFont="1" applyBorder="1" applyAlignment="1">
      <alignment horizontal="center" vertical="center"/>
    </xf>
    <xf numFmtId="0" fontId="16" fillId="0" borderId="10" xfId="67" applyFont="1" applyBorder="1" applyAlignment="1">
      <alignment horizontal="center" vertical="center"/>
    </xf>
    <xf numFmtId="0" fontId="28" fillId="0" borderId="11" xfId="67" applyBorder="1" applyAlignment="1">
      <alignment/>
    </xf>
    <xf numFmtId="0" fontId="11" fillId="0" borderId="57" xfId="67" applyFont="1" applyBorder="1" applyAlignment="1">
      <alignment horizontal="left" vertical="center"/>
    </xf>
    <xf numFmtId="0" fontId="54" fillId="0" borderId="58" xfId="67" applyFont="1" applyBorder="1" applyAlignment="1">
      <alignment horizontal="left" vertical="center"/>
    </xf>
    <xf numFmtId="0" fontId="32" fillId="0" borderId="52" xfId="67" applyFont="1" applyBorder="1" applyAlignment="1">
      <alignment horizontal="center" vertical="center"/>
    </xf>
    <xf numFmtId="0" fontId="28" fillId="0" borderId="53" xfId="67" applyBorder="1" applyAlignment="1">
      <alignment horizontal="center" vertical="center"/>
    </xf>
    <xf numFmtId="0" fontId="30" fillId="0" borderId="43" xfId="67" applyFont="1" applyFill="1" applyBorder="1" applyAlignment="1" applyProtection="1">
      <alignment horizontal="left" vertical="center" shrinkToFit="1"/>
      <protection/>
    </xf>
    <xf numFmtId="0" fontId="30" fillId="0" borderId="59" xfId="67" applyFont="1" applyFill="1" applyBorder="1" applyAlignment="1" applyProtection="1">
      <alignment horizontal="left" vertical="center" shrinkToFit="1"/>
      <protection/>
    </xf>
    <xf numFmtId="0" fontId="30" fillId="0" borderId="43" xfId="67" applyFont="1" applyFill="1" applyBorder="1" applyAlignment="1" applyProtection="1">
      <alignment horizontal="center" vertical="center" shrinkToFit="1"/>
      <protection/>
    </xf>
    <xf numFmtId="0" fontId="30" fillId="0" borderId="59" xfId="67" applyFont="1" applyFill="1" applyBorder="1" applyAlignment="1" applyProtection="1">
      <alignment horizontal="center" vertical="center" shrinkToFit="1"/>
      <protection/>
    </xf>
    <xf numFmtId="0" fontId="30" fillId="0" borderId="60" xfId="67" applyFont="1" applyFill="1" applyBorder="1" applyAlignment="1" applyProtection="1">
      <alignment horizontal="center" vertical="center" shrinkToFit="1"/>
      <protection/>
    </xf>
    <xf numFmtId="0" fontId="28" fillId="0" borderId="61" xfId="67" applyFont="1" applyBorder="1" applyAlignment="1">
      <alignment horizontal="center" vertical="center" shrinkToFit="1"/>
    </xf>
    <xf numFmtId="0" fontId="16" fillId="0" borderId="11" xfId="67" applyFont="1" applyBorder="1" applyAlignment="1">
      <alignment horizontal="center" vertical="center"/>
    </xf>
    <xf numFmtId="0" fontId="28" fillId="0" borderId="12" xfId="67" applyBorder="1" applyAlignment="1">
      <alignment/>
    </xf>
    <xf numFmtId="0" fontId="38" fillId="0" borderId="62" xfId="67" applyFont="1" applyBorder="1" applyAlignment="1">
      <alignment horizontal="center" vertical="center"/>
    </xf>
    <xf numFmtId="0" fontId="38" fillId="0" borderId="63" xfId="67" applyFont="1" applyBorder="1" applyAlignment="1">
      <alignment horizontal="center" vertical="center"/>
    </xf>
    <xf numFmtId="0" fontId="38" fillId="0" borderId="64" xfId="67" applyFont="1" applyBorder="1" applyAlignment="1">
      <alignment horizontal="center" vertical="center"/>
    </xf>
    <xf numFmtId="0" fontId="36" fillId="0" borderId="51" xfId="67" applyFont="1" applyFill="1" applyBorder="1" applyAlignment="1" applyProtection="1">
      <alignment horizontal="center" vertical="center"/>
      <protection/>
    </xf>
    <xf numFmtId="0" fontId="38" fillId="0" borderId="65" xfId="67" applyFont="1" applyBorder="1" applyAlignment="1">
      <alignment horizontal="center" vertical="center"/>
    </xf>
    <xf numFmtId="0" fontId="38" fillId="0" borderId="51" xfId="67" applyFont="1" applyFill="1" applyBorder="1" applyAlignment="1" applyProtection="1">
      <alignment horizontal="center" vertical="center"/>
      <protection/>
    </xf>
    <xf numFmtId="0" fontId="16" fillId="0" borderId="36" xfId="67" applyFont="1" applyBorder="1" applyAlignment="1">
      <alignment horizontal="center" vertical="center"/>
    </xf>
    <xf numFmtId="0" fontId="16" fillId="0" borderId="16" xfId="67" applyFont="1" applyBorder="1" applyAlignment="1">
      <alignment horizontal="center" vertical="center" textRotation="90"/>
    </xf>
    <xf numFmtId="0" fontId="16" fillId="0" borderId="14" xfId="67" applyFont="1" applyBorder="1" applyAlignment="1">
      <alignment horizontal="center" vertical="center" textRotation="90"/>
    </xf>
    <xf numFmtId="0" fontId="16" fillId="0" borderId="57" xfId="67" applyFont="1" applyBorder="1" applyAlignment="1">
      <alignment horizontal="center" vertical="center" shrinkToFit="1"/>
    </xf>
    <xf numFmtId="0" fontId="16" fillId="0" borderId="58" xfId="67" applyFont="1" applyBorder="1" applyAlignment="1">
      <alignment horizontal="center" vertical="center" shrinkToFit="1"/>
    </xf>
    <xf numFmtId="0" fontId="16" fillId="0" borderId="57" xfId="67" applyFont="1" applyFill="1" applyBorder="1" applyAlignment="1">
      <alignment horizontal="center" vertical="center" shrinkToFit="1"/>
    </xf>
    <xf numFmtId="0" fontId="34" fillId="0" borderId="58" xfId="67" applyFont="1" applyBorder="1" applyAlignment="1">
      <alignment horizontal="center" vertical="center" shrinkToFit="1"/>
    </xf>
    <xf numFmtId="0" fontId="32" fillId="0" borderId="16" xfId="67" applyFont="1" applyBorder="1" applyAlignment="1">
      <alignment horizontal="center" vertical="center" textRotation="90"/>
    </xf>
    <xf numFmtId="0" fontId="32" fillId="0" borderId="14" xfId="67" applyFont="1" applyBorder="1" applyAlignment="1">
      <alignment horizontal="center" vertical="center" textRotation="90"/>
    </xf>
    <xf numFmtId="0" fontId="11" fillId="0" borderId="57" xfId="67" applyFont="1" applyBorder="1" applyAlignment="1">
      <alignment horizontal="left" vertical="center" shrinkToFit="1"/>
    </xf>
    <xf numFmtId="0" fontId="54" fillId="0" borderId="58" xfId="67" applyFont="1" applyBorder="1" applyAlignment="1">
      <alignment horizontal="left" vertical="center" shrinkToFi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_BLR ОДМ" xfId="57"/>
    <cellStyle name="Обычный 3" xfId="58"/>
    <cellStyle name="Обычный 3 2" xfId="59"/>
    <cellStyle name="Обычный 3_BLR ОДМ" xfId="60"/>
    <cellStyle name="Обычный 4" xfId="61"/>
    <cellStyle name="Обычный 4 2" xfId="62"/>
    <cellStyle name="Обычный 4 3" xfId="63"/>
    <cellStyle name="Обычный 4_Лист1" xfId="64"/>
    <cellStyle name="Обычный 5" xfId="65"/>
    <cellStyle name="Обычный 5 2" xfId="66"/>
    <cellStyle name="Обычный 5 3" xfId="67"/>
    <cellStyle name="Обычный 6" xfId="68"/>
    <cellStyle name="Обычный_Заявка ЧРБ Гродненская обл." xfId="69"/>
    <cellStyle name="Обычный_итог РЦФВС № 2" xfId="70"/>
    <cellStyle name="Обычный_Стартовый протокол многоборья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 4" xfId="82"/>
    <cellStyle name="Финансовый 5" xfId="83"/>
    <cellStyle name="Финансовый 6" xfId="84"/>
    <cellStyle name="Финансовый 7" xfId="85"/>
    <cellStyle name="Финансовый 7 2" xfId="86"/>
    <cellStyle name="Хороший" xfId="87"/>
  </cellStyles>
  <dxfs count="39">
    <dxf>
      <font>
        <color theme="0" tint="-0.149959996342659"/>
      </font>
    </dxf>
    <dxf>
      <font>
        <color theme="0"/>
      </font>
    </dxf>
    <dxf/>
    <dxf/>
    <dxf/>
    <dxf/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/>
    <dxf/>
    <dxf/>
    <dxf/>
    <dxf/>
    <dxf/>
    <dxf/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theme="0"/>
      </font>
      <border/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Application%20Data\Microsoft\Excel\&#1052;&#1085;&#1086;&#1075;&#1086;&#1073;&#1086;&#1088;&#1100;&#1103;_juniorssummer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Application%20Data\Opera\Opera\temporary_downloads\&#1052;&#1085;&#1086;&#1075;&#1086;&#1073;&#1086;&#1088;&#1100;&#1103;_juniorssummer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списание"/>
      <sheetName val="Заявки 7-е"/>
      <sheetName val="Семиборье. Женщины"/>
      <sheetName val="Заявки 10-е"/>
      <sheetName val="Десятиборье. Мужчины"/>
      <sheetName val="Командные результаты"/>
      <sheetName val="Ст100м сб жен"/>
      <sheetName val="Высота жен"/>
      <sheetName val="Ядро жен"/>
      <sheetName val="Ст200 жен"/>
      <sheetName val="Длина жен"/>
      <sheetName val="Копье жен"/>
      <sheetName val="Ст800 жен"/>
      <sheetName val="Ст100 муж"/>
      <sheetName val="Длина муж"/>
      <sheetName val="Ядро муж"/>
      <sheetName val="Высота муж"/>
      <sheetName val="Ст400 муж"/>
      <sheetName val="Ст110 сб муж"/>
      <sheetName val="Диск муж"/>
      <sheetName val="Шест муж"/>
      <sheetName val="Копье муж"/>
      <sheetName val="Ст1500 муж"/>
    </sheetNames>
    <sheetDataSet>
      <sheetData sheetId="5">
        <row r="6">
          <cell r="X6">
            <v>0</v>
          </cell>
          <cell r="Y6" t="str">
            <v/>
          </cell>
        </row>
        <row r="7">
          <cell r="X7">
            <v>1</v>
          </cell>
          <cell r="Y7" t="str">
            <v>б/р</v>
          </cell>
        </row>
        <row r="8">
          <cell r="X8">
            <v>3800</v>
          </cell>
          <cell r="Y8">
            <v>3</v>
          </cell>
        </row>
        <row r="9">
          <cell r="X9">
            <v>4600</v>
          </cell>
          <cell r="Y9">
            <v>2</v>
          </cell>
        </row>
        <row r="10">
          <cell r="X10">
            <v>5500</v>
          </cell>
          <cell r="Y10">
            <v>1</v>
          </cell>
        </row>
        <row r="11">
          <cell r="X11">
            <v>6200</v>
          </cell>
          <cell r="Y11" t="str">
            <v>КМС</v>
          </cell>
        </row>
        <row r="12">
          <cell r="X12">
            <v>6800</v>
          </cell>
          <cell r="Y12" t="str">
            <v>МС</v>
          </cell>
        </row>
        <row r="13">
          <cell r="X13">
            <v>8100</v>
          </cell>
          <cell r="Y13" t="str">
            <v>МСМК</v>
          </cell>
        </row>
        <row r="14">
          <cell r="X14">
            <v>8735</v>
          </cell>
          <cell r="Y14" t="str">
            <v>Рек. РБ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списание"/>
      <sheetName val="Заявки 7-е"/>
      <sheetName val="Семиборье. Женщины"/>
      <sheetName val="Заявки 10-е"/>
      <sheetName val="Командные результаты"/>
      <sheetName val="Ст100м сб жен"/>
      <sheetName val="Высота жен"/>
      <sheetName val="Ядро жен"/>
      <sheetName val="Ст200 жен"/>
      <sheetName val="Длина жен"/>
      <sheetName val="Копье жен"/>
      <sheetName val="Ст800 жен"/>
      <sheetName val="Ст100 муж"/>
      <sheetName val="Длина муж"/>
      <sheetName val="Ядро муж"/>
      <sheetName val="Высота муж"/>
      <sheetName val="Ст400 муж"/>
      <sheetName val="Ст110 сб муж"/>
      <sheetName val="Диск муж"/>
      <sheetName val="Шест муж"/>
      <sheetName val="Копье муж"/>
      <sheetName val="Ст1500 муж"/>
    </sheetNames>
    <sheetDataSet>
      <sheetData sheetId="3">
        <row r="6">
          <cell r="U6">
            <v>0</v>
          </cell>
          <cell r="V6" t="str">
            <v/>
          </cell>
        </row>
        <row r="7">
          <cell r="U7">
            <v>1</v>
          </cell>
          <cell r="V7" t="str">
            <v>б/р</v>
          </cell>
        </row>
        <row r="8">
          <cell r="U8">
            <v>1600</v>
          </cell>
          <cell r="V8" t="str">
            <v>2юн</v>
          </cell>
        </row>
        <row r="9">
          <cell r="U9">
            <v>2000</v>
          </cell>
          <cell r="V9" t="str">
            <v>1юн</v>
          </cell>
        </row>
        <row r="10">
          <cell r="U10">
            <v>2400</v>
          </cell>
          <cell r="V10">
            <v>3</v>
          </cell>
        </row>
        <row r="11">
          <cell r="U11">
            <v>3200</v>
          </cell>
          <cell r="V11">
            <v>2</v>
          </cell>
        </row>
        <row r="12">
          <cell r="U12">
            <v>4000</v>
          </cell>
          <cell r="V12">
            <v>1</v>
          </cell>
        </row>
        <row r="13">
          <cell r="U13">
            <v>4600</v>
          </cell>
          <cell r="V13" t="str">
            <v>КМС</v>
          </cell>
        </row>
        <row r="14">
          <cell r="U14">
            <v>5300</v>
          </cell>
          <cell r="V14" t="str">
            <v>МС</v>
          </cell>
        </row>
        <row r="15">
          <cell r="U15">
            <v>6150</v>
          </cell>
          <cell r="V15" t="str">
            <v>МСМК</v>
          </cell>
        </row>
        <row r="16">
          <cell r="U16">
            <v>6635</v>
          </cell>
          <cell r="V16" t="str">
            <v>Рек. РБ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86"/>
  <sheetViews>
    <sheetView zoomScalePageLayoutView="0" workbookViewId="0" topLeftCell="A46">
      <selection activeCell="C64" sqref="C64"/>
    </sheetView>
  </sheetViews>
  <sheetFormatPr defaultColWidth="0" defaultRowHeight="15"/>
  <cols>
    <col min="1" max="1" width="2.8515625" style="0" customWidth="1"/>
    <col min="2" max="2" width="6.57421875" style="0" customWidth="1"/>
    <col min="3" max="5" width="9.00390625" style="0" customWidth="1"/>
    <col min="6" max="6" width="3.8515625" style="0" customWidth="1"/>
    <col min="7" max="7" width="10.8515625" style="0" customWidth="1"/>
    <col min="8" max="9" width="9.00390625" style="0" customWidth="1"/>
    <col min="10" max="10" width="6.8515625" style="0" customWidth="1"/>
    <col min="11" max="11" width="5.00390625" style="0" customWidth="1"/>
    <col min="12" max="12" width="13.00390625" style="0" customWidth="1"/>
    <col min="13" max="13" width="0" style="0" hidden="1" customWidth="1"/>
    <col min="14" max="16384" width="0" style="0" hidden="1" customWidth="1"/>
  </cols>
  <sheetData>
    <row r="1" spans="2:13" ht="15">
      <c r="B1" s="296"/>
      <c r="C1" s="296"/>
      <c r="D1" s="296"/>
      <c r="E1" s="296"/>
      <c r="H1" s="296"/>
      <c r="I1" s="296"/>
      <c r="L1" s="296"/>
      <c r="M1" s="296"/>
    </row>
    <row r="2" spans="2:13" ht="15">
      <c r="B2" s="296"/>
      <c r="C2" s="296"/>
      <c r="D2" s="296"/>
      <c r="E2" s="296"/>
      <c r="H2" s="296"/>
      <c r="I2" s="296"/>
      <c r="L2" s="296"/>
      <c r="M2" s="296"/>
    </row>
    <row r="3" spans="2:13" ht="15">
      <c r="B3" s="296"/>
      <c r="C3" s="296"/>
      <c r="D3" s="296"/>
      <c r="E3" s="296"/>
      <c r="H3" s="296"/>
      <c r="I3" s="296"/>
      <c r="L3" s="296"/>
      <c r="M3" s="296"/>
    </row>
    <row r="4" spans="1:13" ht="18.75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2:9" ht="15">
      <c r="B5" s="296"/>
      <c r="D5" s="296"/>
      <c r="E5" s="296"/>
      <c r="G5" s="296"/>
      <c r="H5" s="296"/>
      <c r="I5" s="296"/>
    </row>
    <row r="6" spans="1:9" ht="15">
      <c r="A6" s="296"/>
      <c r="B6" s="296"/>
      <c r="D6" s="296"/>
      <c r="E6" s="296"/>
      <c r="G6" s="296"/>
      <c r="H6" s="296"/>
      <c r="I6" s="296"/>
    </row>
    <row r="7" spans="1:9" ht="15">
      <c r="A7" s="296"/>
      <c r="B7" s="296"/>
      <c r="D7" s="296"/>
      <c r="E7" s="296"/>
      <c r="G7" s="296"/>
      <c r="H7" s="296"/>
      <c r="I7" s="296"/>
    </row>
    <row r="9" spans="1:12" ht="119.25" customHeight="1">
      <c r="A9" s="783" t="s">
        <v>238</v>
      </c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</row>
    <row r="10" spans="1:12" ht="15">
      <c r="A10" s="783"/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</row>
    <row r="11" spans="1:12" ht="15">
      <c r="A11" s="783"/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</row>
    <row r="19" ht="26.25">
      <c r="E19" s="294"/>
    </row>
    <row r="20" ht="23.25">
      <c r="E20" s="295"/>
    </row>
    <row r="34" spans="2:12" ht="21">
      <c r="B34" s="778" t="s">
        <v>83</v>
      </c>
      <c r="C34" s="779"/>
      <c r="D34" s="779"/>
      <c r="E34" s="779"/>
      <c r="F34" s="779"/>
      <c r="G34" s="779"/>
      <c r="H34" s="779"/>
      <c r="I34" s="779"/>
      <c r="J34" s="779"/>
      <c r="K34" s="779"/>
      <c r="L34" s="779"/>
    </row>
    <row r="35" spans="2:12" ht="21">
      <c r="B35" s="778" t="s">
        <v>239</v>
      </c>
      <c r="C35" s="779"/>
      <c r="D35" s="779"/>
      <c r="E35" s="779"/>
      <c r="F35" s="779"/>
      <c r="G35" s="779"/>
      <c r="H35" s="779"/>
      <c r="I35" s="779"/>
      <c r="J35" s="779"/>
      <c r="K35" s="779"/>
      <c r="L35" s="779"/>
    </row>
    <row r="38" spans="1:13" ht="28.5">
      <c r="A38" s="782" t="s">
        <v>29</v>
      </c>
      <c r="B38" s="782"/>
      <c r="C38" s="782"/>
      <c r="D38" s="782"/>
      <c r="E38" s="782"/>
      <c r="F38" s="782"/>
      <c r="G38" s="782"/>
      <c r="H38" s="782"/>
      <c r="I38" s="782"/>
      <c r="J38" s="782"/>
      <c r="K38" s="782"/>
      <c r="L38" s="782"/>
      <c r="M38" s="782"/>
    </row>
    <row r="39" spans="1:13" ht="11.2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ht="18">
      <c r="A40" s="98"/>
      <c r="B40" s="780" t="s">
        <v>28</v>
      </c>
      <c r="C40" s="780"/>
      <c r="D40" s="780"/>
      <c r="E40" s="780"/>
      <c r="F40" s="780"/>
      <c r="G40" s="781" t="s">
        <v>242</v>
      </c>
      <c r="H40" s="781"/>
      <c r="I40" s="781"/>
      <c r="J40" s="101" t="s">
        <v>240</v>
      </c>
      <c r="K40" s="101"/>
      <c r="L40" s="101"/>
      <c r="M40" s="98"/>
    </row>
    <row r="41" spans="1:13" ht="18">
      <c r="A41" s="98"/>
      <c r="B41" s="780" t="s">
        <v>27</v>
      </c>
      <c r="C41" s="780"/>
      <c r="D41" s="780"/>
      <c r="E41" s="780"/>
      <c r="F41" s="780"/>
      <c r="G41" s="781" t="s">
        <v>243</v>
      </c>
      <c r="H41" s="781"/>
      <c r="I41" s="781"/>
      <c r="J41" s="101" t="s">
        <v>241</v>
      </c>
      <c r="K41" s="101"/>
      <c r="L41" s="101"/>
      <c r="M41" s="99"/>
    </row>
    <row r="42" spans="1:13" ht="18">
      <c r="A42" s="98"/>
      <c r="B42" s="780" t="s">
        <v>26</v>
      </c>
      <c r="C42" s="780"/>
      <c r="D42" s="780"/>
      <c r="E42" s="780"/>
      <c r="F42" s="780"/>
      <c r="G42" s="781" t="s">
        <v>244</v>
      </c>
      <c r="H42" s="781"/>
      <c r="I42" s="781"/>
      <c r="J42" s="101" t="s">
        <v>241</v>
      </c>
      <c r="K42" s="101"/>
      <c r="L42" s="101"/>
      <c r="M42" s="99"/>
    </row>
    <row r="43" spans="1:13" ht="18" hidden="1">
      <c r="A43" s="98"/>
      <c r="B43" s="780" t="s">
        <v>35</v>
      </c>
      <c r="C43" s="780"/>
      <c r="D43" s="780"/>
      <c r="E43" s="780"/>
      <c r="F43" s="780"/>
      <c r="G43" s="781"/>
      <c r="H43" s="781"/>
      <c r="I43" s="781"/>
      <c r="J43" s="101"/>
      <c r="K43" s="101"/>
      <c r="L43" s="101"/>
      <c r="M43" s="99"/>
    </row>
    <row r="48" spans="1:12" ht="20.25">
      <c r="A48" s="784" t="s">
        <v>30</v>
      </c>
      <c r="B48" s="784"/>
      <c r="C48" s="784"/>
      <c r="D48" s="784"/>
      <c r="E48" s="784"/>
      <c r="F48" s="784"/>
      <c r="G48" s="784"/>
      <c r="H48" s="784"/>
      <c r="I48" s="784"/>
      <c r="J48" s="784"/>
      <c r="K48" s="784"/>
      <c r="L48" s="784"/>
    </row>
    <row r="50" spans="1:12" ht="15.75">
      <c r="A50" s="102"/>
      <c r="B50" s="102"/>
      <c r="C50" s="103" t="s">
        <v>31</v>
      </c>
      <c r="D50" s="777" t="s">
        <v>18</v>
      </c>
      <c r="E50" s="777"/>
      <c r="F50" s="777"/>
      <c r="G50" s="777"/>
      <c r="H50" s="777"/>
      <c r="I50" s="102" t="s">
        <v>20</v>
      </c>
      <c r="J50" s="264"/>
      <c r="L50" s="102"/>
    </row>
    <row r="51" spans="3:11" s="104" customFormat="1" ht="18.75">
      <c r="C51" s="108">
        <v>1</v>
      </c>
      <c r="D51" s="488" t="s">
        <v>246</v>
      </c>
      <c r="E51" s="328"/>
      <c r="F51"/>
      <c r="G51" s="106"/>
      <c r="I51" s="490">
        <f>командные!AV6</f>
        <v>282</v>
      </c>
      <c r="K51" s="109"/>
    </row>
    <row r="52" spans="3:11" s="104" customFormat="1" ht="18.75">
      <c r="C52" s="108">
        <v>2</v>
      </c>
      <c r="D52" s="488" t="s">
        <v>250</v>
      </c>
      <c r="E52" s="328"/>
      <c r="F52" s="363"/>
      <c r="G52" s="106"/>
      <c r="I52" s="490">
        <f>командные!AV21</f>
        <v>253</v>
      </c>
      <c r="K52" s="109"/>
    </row>
    <row r="53" spans="3:11" s="104" customFormat="1" ht="18.75">
      <c r="C53" s="108">
        <v>3</v>
      </c>
      <c r="D53" s="488" t="s">
        <v>245</v>
      </c>
      <c r="E53" s="328"/>
      <c r="F53" s="363"/>
      <c r="G53" s="105"/>
      <c r="I53" s="490">
        <f>командные!AV3</f>
        <v>252.5</v>
      </c>
      <c r="K53" s="109"/>
    </row>
    <row r="54" spans="3:11" s="104" customFormat="1" ht="18.75">
      <c r="C54" s="108">
        <v>4</v>
      </c>
      <c r="D54" s="488" t="s">
        <v>247</v>
      </c>
      <c r="E54" s="328"/>
      <c r="F54" s="363"/>
      <c r="G54" s="202"/>
      <c r="I54" s="490">
        <f>командные!AV9</f>
        <v>212.5</v>
      </c>
      <c r="K54" s="109"/>
    </row>
    <row r="55" spans="3:11" s="104" customFormat="1" ht="18.75">
      <c r="C55" s="108">
        <v>5</v>
      </c>
      <c r="D55" s="489" t="s">
        <v>248</v>
      </c>
      <c r="E55" s="328"/>
      <c r="F55" s="363"/>
      <c r="G55" s="105"/>
      <c r="I55" s="490">
        <f>командные!AV12</f>
        <v>206</v>
      </c>
      <c r="K55" s="109"/>
    </row>
    <row r="56" spans="3:11" s="104" customFormat="1" ht="18.75">
      <c r="C56" s="108">
        <v>6</v>
      </c>
      <c r="D56" s="488" t="s">
        <v>240</v>
      </c>
      <c r="E56" s="328"/>
      <c r="F56" s="363"/>
      <c r="G56" s="105"/>
      <c r="I56" s="490">
        <f>командные!AV15</f>
        <v>161.5</v>
      </c>
      <c r="K56" s="109"/>
    </row>
    <row r="57" spans="3:11" s="104" customFormat="1" ht="18.75">
      <c r="C57" s="108">
        <v>7</v>
      </c>
      <c r="D57" s="488" t="s">
        <v>249</v>
      </c>
      <c r="E57" s="328"/>
      <c r="F57" s="363"/>
      <c r="G57" s="106"/>
      <c r="I57" s="490">
        <f>командные!AV18</f>
        <v>130</v>
      </c>
      <c r="K57" s="109"/>
    </row>
    <row r="58" spans="3:9" ht="15.75">
      <c r="C58" s="108"/>
      <c r="E58" s="328"/>
      <c r="I58" s="359"/>
    </row>
    <row r="59" spans="3:9" ht="15.75">
      <c r="C59" s="108"/>
      <c r="E59" s="328"/>
      <c r="F59" s="363"/>
      <c r="I59" s="359"/>
    </row>
    <row r="60" spans="3:11" s="104" customFormat="1" ht="15" customHeight="1">
      <c r="C60" s="108"/>
      <c r="D60" s="105"/>
      <c r="E60" s="328"/>
      <c r="F60"/>
      <c r="G60" s="106"/>
      <c r="I60" s="109"/>
      <c r="K60" s="109"/>
    </row>
    <row r="61" spans="3:11" s="104" customFormat="1" ht="15" customHeight="1">
      <c r="C61" s="108"/>
      <c r="D61" s="106"/>
      <c r="E61" s="328"/>
      <c r="F61" s="363"/>
      <c r="G61" s="105"/>
      <c r="I61" s="109"/>
      <c r="K61" s="109"/>
    </row>
    <row r="62" spans="3:11" s="104" customFormat="1" ht="15" customHeight="1">
      <c r="C62" s="108"/>
      <c r="D62" s="107"/>
      <c r="E62" s="328"/>
      <c r="F62" s="363"/>
      <c r="G62" s="105"/>
      <c r="I62" s="109"/>
      <c r="K62" s="109"/>
    </row>
    <row r="63" spans="3:11" s="104" customFormat="1" ht="15.75">
      <c r="C63" s="108"/>
      <c r="D63" s="105"/>
      <c r="E63" s="328"/>
      <c r="F63" s="363"/>
      <c r="G63" s="106"/>
      <c r="I63" s="109"/>
      <c r="K63" s="109"/>
    </row>
    <row r="64" spans="3:11" s="104" customFormat="1" ht="15.75">
      <c r="C64" s="108"/>
      <c r="D64" s="105"/>
      <c r="E64" s="328"/>
      <c r="F64" s="363"/>
      <c r="G64" s="106"/>
      <c r="I64" s="109"/>
      <c r="K64" s="109"/>
    </row>
    <row r="65" spans="3:11" s="104" customFormat="1" ht="15.75">
      <c r="C65" s="108"/>
      <c r="D65" s="105"/>
      <c r="E65" s="106"/>
      <c r="G65" s="106"/>
      <c r="I65" s="109"/>
      <c r="K65" s="109"/>
    </row>
    <row r="66" spans="3:11" s="104" customFormat="1" ht="15.75">
      <c r="C66" s="108"/>
      <c r="D66" s="105"/>
      <c r="E66" s="105"/>
      <c r="G66" s="105"/>
      <c r="I66" s="109"/>
      <c r="K66" s="109"/>
    </row>
    <row r="67" spans="3:11" s="104" customFormat="1" ht="15.75">
      <c r="C67" s="108"/>
      <c r="D67" s="105"/>
      <c r="E67" s="106"/>
      <c r="G67" s="106"/>
      <c r="I67" s="109"/>
      <c r="K67" s="109"/>
    </row>
    <row r="68" spans="3:11" s="104" customFormat="1" ht="15.75">
      <c r="C68" s="108"/>
      <c r="D68" s="105"/>
      <c r="E68" s="105"/>
      <c r="G68" s="105"/>
      <c r="I68" s="109"/>
      <c r="K68" s="109"/>
    </row>
    <row r="69" spans="3:11" s="104" customFormat="1" ht="15.75">
      <c r="C69" s="108"/>
      <c r="D69" s="105"/>
      <c r="E69" s="106"/>
      <c r="G69" s="106"/>
      <c r="I69" s="109"/>
      <c r="K69" s="109"/>
    </row>
    <row r="70" spans="2:12" ht="15">
      <c r="B70" s="8"/>
      <c r="C70" s="8"/>
      <c r="E70" s="103" t="s">
        <v>23</v>
      </c>
      <c r="G70" s="8" t="s">
        <v>32</v>
      </c>
      <c r="H70" s="8"/>
      <c r="I70" s="8"/>
      <c r="J70" s="8"/>
      <c r="K70" s="8"/>
      <c r="L70" s="8"/>
    </row>
    <row r="71" spans="2:12" ht="15">
      <c r="B71" s="8"/>
      <c r="C71" s="8"/>
      <c r="E71" s="103" t="s">
        <v>25</v>
      </c>
      <c r="G71" s="8" t="s">
        <v>33</v>
      </c>
      <c r="H71" s="8"/>
      <c r="I71" s="8"/>
      <c r="J71" s="8"/>
      <c r="K71" s="8"/>
      <c r="L71" s="8"/>
    </row>
    <row r="72" spans="2:12" ht="15">
      <c r="B72" s="8"/>
      <c r="C72" s="8"/>
      <c r="E72" s="103" t="s">
        <v>24</v>
      </c>
      <c r="G72" s="8" t="s">
        <v>34</v>
      </c>
      <c r="H72" s="8"/>
      <c r="I72" s="8"/>
      <c r="J72" s="8"/>
      <c r="K72" s="8"/>
      <c r="L72" s="8"/>
    </row>
    <row r="73" spans="2:12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5">
      <c r="B76" s="296"/>
      <c r="C76" s="296"/>
      <c r="D76" s="296"/>
      <c r="E76" s="296"/>
      <c r="H76" s="296"/>
      <c r="L76" s="8"/>
    </row>
    <row r="77" spans="2:12" ht="15">
      <c r="B77" s="296"/>
      <c r="C77" s="296"/>
      <c r="D77" s="296"/>
      <c r="E77" s="296"/>
      <c r="H77" s="296"/>
      <c r="L77" s="8"/>
    </row>
    <row r="78" spans="2:12" ht="15">
      <c r="B78" s="296"/>
      <c r="C78" s="296"/>
      <c r="D78" s="296"/>
      <c r="E78" s="296"/>
      <c r="H78" s="296"/>
      <c r="L78" s="8"/>
    </row>
    <row r="79" spans="2:11" ht="15">
      <c r="B79" s="298"/>
      <c r="C79" s="298"/>
      <c r="D79" s="298"/>
      <c r="E79" s="298"/>
      <c r="F79" s="298"/>
      <c r="G79" s="298"/>
      <c r="H79" s="298"/>
      <c r="I79" s="298"/>
      <c r="J79" s="298"/>
      <c r="K79" s="298"/>
    </row>
    <row r="80" spans="2:8" ht="15">
      <c r="B80" s="296"/>
      <c r="D80" s="296"/>
      <c r="E80" s="296"/>
      <c r="G80" s="296"/>
      <c r="H80" s="296"/>
    </row>
    <row r="81" spans="2:8" ht="15">
      <c r="B81" s="296"/>
      <c r="D81" s="296"/>
      <c r="E81" s="296"/>
      <c r="G81" s="296"/>
      <c r="H81" s="296"/>
    </row>
    <row r="82" spans="2:8" ht="15">
      <c r="B82" s="296"/>
      <c r="D82" s="296"/>
      <c r="E82" s="296"/>
      <c r="G82" s="296"/>
      <c r="H82" s="296"/>
    </row>
    <row r="84" spans="3:8" ht="15">
      <c r="C84" s="296"/>
      <c r="D84" s="296"/>
      <c r="E84" s="296"/>
      <c r="F84" s="296"/>
      <c r="H84" s="296"/>
    </row>
    <row r="85" spans="2:8" ht="15">
      <c r="B85" s="296"/>
      <c r="C85" s="296"/>
      <c r="D85" s="296"/>
      <c r="E85" s="296"/>
      <c r="F85" s="296"/>
      <c r="H85" s="296"/>
    </row>
    <row r="86" spans="3:8" ht="15">
      <c r="C86" s="296"/>
      <c r="D86" s="296"/>
      <c r="E86" s="296"/>
      <c r="F86" s="296"/>
      <c r="H86" s="296"/>
    </row>
  </sheetData>
  <sheetProtection/>
  <mergeCells count="14">
    <mergeCell ref="A9:L11"/>
    <mergeCell ref="B43:F43"/>
    <mergeCell ref="G43:I43"/>
    <mergeCell ref="A48:L48"/>
    <mergeCell ref="D50:H50"/>
    <mergeCell ref="B34:L34"/>
    <mergeCell ref="B35:L35"/>
    <mergeCell ref="B42:F42"/>
    <mergeCell ref="G42:I42"/>
    <mergeCell ref="A38:M38"/>
    <mergeCell ref="B40:F40"/>
    <mergeCell ref="G40:I40"/>
    <mergeCell ref="B41:F41"/>
    <mergeCell ref="G41:I41"/>
  </mergeCells>
  <printOptions/>
  <pageMargins left="0.7874015748031497" right="0.3937007874015748" top="0.7874015748031497" bottom="0.5511811023622047" header="0.07874015748031496" footer="0.03937007874015748"/>
  <pageSetup horizontalDpi="600" verticalDpi="600" orientation="portrait" paperSize="9" scale="94" r:id="rId1"/>
  <rowBreaks count="1" manualBreakCount="1">
    <brk id="3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/>
  <dimension ref="A1:U43"/>
  <sheetViews>
    <sheetView zoomScalePageLayoutView="0" workbookViewId="0" topLeftCell="A16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00390625" style="5" customWidth="1"/>
    <col min="5" max="5" width="13.00390625" style="26" customWidth="1"/>
    <col min="6" max="6" width="15.8515625" style="26" customWidth="1"/>
    <col min="7" max="8" width="5.00390625" style="3" customWidth="1"/>
    <col min="9" max="9" width="4.421875" style="3" customWidth="1"/>
    <col min="10" max="10" width="3.00390625" style="3" customWidth="1"/>
    <col min="11" max="11" width="20.140625" style="6" customWidth="1"/>
    <col min="12" max="15" width="9.140625" style="50" hidden="1" customWidth="1"/>
    <col min="16" max="17" width="9.140625" style="8" customWidth="1"/>
  </cols>
  <sheetData>
    <row r="1" spans="3:11" ht="15.75">
      <c r="C1" s="4" t="s">
        <v>270</v>
      </c>
      <c r="E1" s="3"/>
      <c r="F1" s="3"/>
      <c r="K1" s="26" t="s">
        <v>116</v>
      </c>
    </row>
    <row r="2" spans="1:21" s="50" customFormat="1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785" t="s">
        <v>40</v>
      </c>
      <c r="H2" s="785"/>
      <c r="I2" s="12" t="s">
        <v>12</v>
      </c>
      <c r="J2" s="12" t="s">
        <v>13</v>
      </c>
      <c r="K2" s="13" t="s">
        <v>14</v>
      </c>
      <c r="M2" s="50" t="s">
        <v>117</v>
      </c>
      <c r="P2" s="8"/>
      <c r="Q2" s="8"/>
      <c r="R2"/>
      <c r="S2"/>
      <c r="T2"/>
      <c r="U2"/>
    </row>
    <row r="3" spans="1:21" s="50" customFormat="1" ht="15.75" customHeight="1" outlineLevel="1">
      <c r="A3" s="19">
        <v>1</v>
      </c>
      <c r="B3" s="339">
        <v>112</v>
      </c>
      <c r="C3" s="364" t="s">
        <v>490</v>
      </c>
      <c r="D3" s="365">
        <v>34132</v>
      </c>
      <c r="E3" s="339" t="s">
        <v>248</v>
      </c>
      <c r="F3" s="339" t="s">
        <v>296</v>
      </c>
      <c r="G3" s="14">
        <v>14.32</v>
      </c>
      <c r="H3" s="14">
        <v>14.64</v>
      </c>
      <c r="I3" s="15" t="str">
        <f>O3</f>
        <v>КМС</v>
      </c>
      <c r="J3" s="339">
        <v>8</v>
      </c>
      <c r="K3" s="364" t="s">
        <v>504</v>
      </c>
      <c r="L3" s="308">
        <f>MIN(G3:H3)</f>
        <v>14.32</v>
      </c>
      <c r="M3" s="299">
        <v>0</v>
      </c>
      <c r="N3" s="299">
        <f>""</f>
      </c>
      <c r="O3" s="50" t="str">
        <f aca="true" t="shared" si="0" ref="O3:O14">VLOOKUP(L3,муж60сб,2)</f>
        <v>КМС</v>
      </c>
      <c r="P3" s="8"/>
      <c r="Q3" s="8"/>
      <c r="R3"/>
      <c r="S3"/>
      <c r="T3"/>
      <c r="U3"/>
    </row>
    <row r="4" spans="1:21" s="50" customFormat="1" ht="15.75" customHeight="1" outlineLevel="1">
      <c r="A4" s="19">
        <v>2</v>
      </c>
      <c r="B4" s="379">
        <v>647</v>
      </c>
      <c r="C4" s="381" t="s">
        <v>495</v>
      </c>
      <c r="D4" s="382" t="s">
        <v>496</v>
      </c>
      <c r="E4" s="383" t="s">
        <v>246</v>
      </c>
      <c r="F4" s="379" t="s">
        <v>298</v>
      </c>
      <c r="G4" s="14">
        <v>15.2</v>
      </c>
      <c r="H4" s="14">
        <v>15.34</v>
      </c>
      <c r="I4" s="15">
        <v>1</v>
      </c>
      <c r="J4" s="379">
        <v>7</v>
      </c>
      <c r="K4" s="381" t="s">
        <v>509</v>
      </c>
      <c r="L4" s="308">
        <f aca="true" t="shared" si="1" ref="L4:L14">MIN(G4:H4)</f>
        <v>15.2</v>
      </c>
      <c r="M4" s="299"/>
      <c r="N4" s="299"/>
      <c r="O4" s="50" t="str">
        <f t="shared" si="0"/>
        <v>КМС</v>
      </c>
      <c r="P4" s="8"/>
      <c r="Q4" s="8"/>
      <c r="R4"/>
      <c r="S4"/>
      <c r="T4"/>
      <c r="U4"/>
    </row>
    <row r="5" spans="1:21" s="50" customFormat="1" ht="15.75" customHeight="1" outlineLevel="1">
      <c r="A5" s="42">
        <v>3</v>
      </c>
      <c r="B5" s="371">
        <v>267</v>
      </c>
      <c r="C5" s="334" t="s">
        <v>499</v>
      </c>
      <c r="D5" s="370">
        <v>34077</v>
      </c>
      <c r="E5" s="370" t="s">
        <v>250</v>
      </c>
      <c r="F5" s="371" t="s">
        <v>324</v>
      </c>
      <c r="G5" s="14">
        <v>14.99</v>
      </c>
      <c r="H5" s="14">
        <v>15.44</v>
      </c>
      <c r="I5" s="15">
        <v>1</v>
      </c>
      <c r="J5" s="329">
        <v>6</v>
      </c>
      <c r="K5" s="331" t="s">
        <v>510</v>
      </c>
      <c r="L5" s="308">
        <f t="shared" si="1"/>
        <v>14.99</v>
      </c>
      <c r="M5" s="300">
        <v>13</v>
      </c>
      <c r="N5" s="299" t="s">
        <v>43</v>
      </c>
      <c r="O5" s="50" t="str">
        <f t="shared" si="0"/>
        <v>КМС</v>
      </c>
      <c r="P5" s="8"/>
      <c r="Q5" s="8"/>
      <c r="R5"/>
      <c r="S5"/>
      <c r="T5"/>
      <c r="U5"/>
    </row>
    <row r="6" spans="1:21" s="50" customFormat="1" ht="15.75" customHeight="1" outlineLevel="1">
      <c r="A6" s="42">
        <v>4</v>
      </c>
      <c r="B6" s="329">
        <v>168</v>
      </c>
      <c r="C6" s="333" t="s">
        <v>493</v>
      </c>
      <c r="D6" s="366">
        <v>34593</v>
      </c>
      <c r="E6" s="366" t="s">
        <v>247</v>
      </c>
      <c r="F6" s="329" t="s">
        <v>324</v>
      </c>
      <c r="G6" s="14">
        <v>15.18</v>
      </c>
      <c r="H6" s="14">
        <v>15.51</v>
      </c>
      <c r="I6" s="15">
        <v>1</v>
      </c>
      <c r="J6" s="329">
        <v>5</v>
      </c>
      <c r="K6" s="333" t="s">
        <v>507</v>
      </c>
      <c r="L6" s="308">
        <f t="shared" si="1"/>
        <v>15.18</v>
      </c>
      <c r="M6" s="300">
        <v>13.42</v>
      </c>
      <c r="N6" s="299" t="s">
        <v>44</v>
      </c>
      <c r="O6" s="50" t="str">
        <f t="shared" si="0"/>
        <v>КМС</v>
      </c>
      <c r="P6" s="8"/>
      <c r="Q6" s="8"/>
      <c r="R6"/>
      <c r="S6"/>
      <c r="T6"/>
      <c r="U6"/>
    </row>
    <row r="7" spans="1:21" s="50" customFormat="1" ht="15.75" customHeight="1" outlineLevel="1">
      <c r="A7" s="42">
        <v>5</v>
      </c>
      <c r="B7" s="329">
        <v>190</v>
      </c>
      <c r="C7" s="333" t="s">
        <v>494</v>
      </c>
      <c r="D7" s="366">
        <v>34220</v>
      </c>
      <c r="E7" s="366" t="s">
        <v>247</v>
      </c>
      <c r="F7" s="329" t="s">
        <v>324</v>
      </c>
      <c r="G7" s="14">
        <v>15.81</v>
      </c>
      <c r="H7" s="14">
        <v>16.77</v>
      </c>
      <c r="I7" s="15">
        <v>1</v>
      </c>
      <c r="J7" s="329">
        <v>4</v>
      </c>
      <c r="K7" s="333" t="s">
        <v>508</v>
      </c>
      <c r="L7" s="308">
        <f t="shared" si="1"/>
        <v>15.81</v>
      </c>
      <c r="N7" s="299" t="s">
        <v>46</v>
      </c>
      <c r="O7" s="50" t="str">
        <f t="shared" si="0"/>
        <v>КМС</v>
      </c>
      <c r="P7" s="8"/>
      <c r="Q7" s="8"/>
      <c r="R7"/>
      <c r="S7"/>
      <c r="T7"/>
      <c r="U7"/>
    </row>
    <row r="8" spans="1:21" s="50" customFormat="1" ht="15.75" customHeight="1" outlineLevel="1">
      <c r="A8" s="42">
        <v>6</v>
      </c>
      <c r="B8" s="329">
        <v>171</v>
      </c>
      <c r="C8" s="333" t="s">
        <v>492</v>
      </c>
      <c r="D8" s="366">
        <v>34496</v>
      </c>
      <c r="E8" s="366" t="s">
        <v>247</v>
      </c>
      <c r="F8" s="329" t="s">
        <v>298</v>
      </c>
      <c r="G8" s="14">
        <v>15.9</v>
      </c>
      <c r="H8" s="14">
        <v>16.78</v>
      </c>
      <c r="I8" s="15">
        <v>2</v>
      </c>
      <c r="J8" s="329">
        <v>3</v>
      </c>
      <c r="K8" s="333" t="s">
        <v>506</v>
      </c>
      <c r="L8" s="308">
        <f t="shared" si="1"/>
        <v>15.9</v>
      </c>
      <c r="M8" s="300">
        <v>11</v>
      </c>
      <c r="N8" s="299" t="s">
        <v>46</v>
      </c>
      <c r="O8" s="50">
        <f t="shared" si="0"/>
        <v>2</v>
      </c>
      <c r="P8" s="8"/>
      <c r="Q8" s="8"/>
      <c r="R8"/>
      <c r="S8"/>
      <c r="T8"/>
      <c r="U8"/>
    </row>
    <row r="9" spans="1:21" s="50" customFormat="1" ht="15.75" customHeight="1" outlineLevel="1">
      <c r="A9" s="42"/>
      <c r="B9" s="374">
        <v>51</v>
      </c>
      <c r="C9" s="377" t="s">
        <v>491</v>
      </c>
      <c r="D9" s="378">
        <v>34415</v>
      </c>
      <c r="E9" s="374" t="s">
        <v>245</v>
      </c>
      <c r="F9" s="374" t="s">
        <v>296</v>
      </c>
      <c r="G9" s="14">
        <v>15.14</v>
      </c>
      <c r="H9" s="14" t="s">
        <v>23</v>
      </c>
      <c r="I9" s="15">
        <v>1</v>
      </c>
      <c r="J9" s="339" t="s">
        <v>309</v>
      </c>
      <c r="K9" s="364" t="s">
        <v>505</v>
      </c>
      <c r="L9" s="308">
        <f t="shared" si="1"/>
        <v>15.14</v>
      </c>
      <c r="M9" s="300">
        <v>15.84</v>
      </c>
      <c r="N9" s="299">
        <v>2</v>
      </c>
      <c r="O9" s="50" t="str">
        <f t="shared" si="0"/>
        <v>КМС</v>
      </c>
      <c r="P9" s="8"/>
      <c r="Q9" s="8"/>
      <c r="R9"/>
      <c r="S9"/>
      <c r="T9"/>
      <c r="U9"/>
    </row>
    <row r="10" spans="1:21" s="50" customFormat="1" ht="15.75" customHeight="1" outlineLevel="1">
      <c r="A10" s="42">
        <v>8</v>
      </c>
      <c r="B10" s="388">
        <v>52</v>
      </c>
      <c r="C10" s="389" t="s">
        <v>502</v>
      </c>
      <c r="D10" s="388">
        <v>1995</v>
      </c>
      <c r="E10" s="388" t="s">
        <v>245</v>
      </c>
      <c r="F10" s="388" t="s">
        <v>324</v>
      </c>
      <c r="G10" s="14">
        <v>16.02</v>
      </c>
      <c r="H10" s="14"/>
      <c r="I10" s="15">
        <f>O10</f>
        <v>2</v>
      </c>
      <c r="J10" s="388" t="s">
        <v>309</v>
      </c>
      <c r="K10" s="392" t="s">
        <v>462</v>
      </c>
      <c r="L10" s="308">
        <f t="shared" si="1"/>
        <v>16.02</v>
      </c>
      <c r="M10" s="300">
        <v>17.05</v>
      </c>
      <c r="N10" s="299">
        <v>3</v>
      </c>
      <c r="O10" s="50">
        <f t="shared" si="0"/>
        <v>2</v>
      </c>
      <c r="P10" s="8"/>
      <c r="Q10" s="8"/>
      <c r="R10"/>
      <c r="S10"/>
      <c r="T10"/>
      <c r="U10"/>
    </row>
    <row r="11" spans="1:21" s="50" customFormat="1" ht="15.75" customHeight="1" outlineLevel="1">
      <c r="A11" s="42">
        <v>9</v>
      </c>
      <c r="B11" s="388">
        <v>54</v>
      </c>
      <c r="C11" s="389" t="s">
        <v>501</v>
      </c>
      <c r="D11" s="388">
        <v>1993</v>
      </c>
      <c r="E11" s="388" t="s">
        <v>245</v>
      </c>
      <c r="F11" s="388" t="s">
        <v>324</v>
      </c>
      <c r="G11" s="149">
        <v>16.77</v>
      </c>
      <c r="H11" s="14"/>
      <c r="I11" s="15">
        <f>O11</f>
        <v>2</v>
      </c>
      <c r="J11" s="388" t="s">
        <v>309</v>
      </c>
      <c r="K11" s="392" t="s">
        <v>462</v>
      </c>
      <c r="L11" s="308">
        <f t="shared" si="1"/>
        <v>16.77</v>
      </c>
      <c r="M11" s="300">
        <v>18.35</v>
      </c>
      <c r="N11" s="299" t="s">
        <v>47</v>
      </c>
      <c r="O11" s="50">
        <f t="shared" si="0"/>
        <v>2</v>
      </c>
      <c r="P11" s="8"/>
      <c r="Q11" s="8"/>
      <c r="R11"/>
      <c r="S11"/>
      <c r="T11"/>
      <c r="U11"/>
    </row>
    <row r="12" spans="1:21" s="50" customFormat="1" ht="15.75" customHeight="1" outlineLevel="1">
      <c r="A12" s="42">
        <v>10</v>
      </c>
      <c r="B12" s="329">
        <v>331</v>
      </c>
      <c r="C12" s="333" t="s">
        <v>497</v>
      </c>
      <c r="D12" s="387" t="s">
        <v>498</v>
      </c>
      <c r="E12" s="329" t="s">
        <v>328</v>
      </c>
      <c r="F12" s="329" t="s">
        <v>329</v>
      </c>
      <c r="G12" s="14">
        <v>16.9</v>
      </c>
      <c r="H12" s="14"/>
      <c r="I12" s="15">
        <f>O12</f>
        <v>2</v>
      </c>
      <c r="J12" s="329">
        <v>2</v>
      </c>
      <c r="K12" s="331" t="s">
        <v>488</v>
      </c>
      <c r="L12" s="308">
        <f t="shared" si="1"/>
        <v>16.9</v>
      </c>
      <c r="N12" s="299" t="s">
        <v>50</v>
      </c>
      <c r="O12" s="50">
        <f t="shared" si="0"/>
        <v>2</v>
      </c>
      <c r="P12" s="8"/>
      <c r="Q12" s="8"/>
      <c r="R12"/>
      <c r="S12"/>
      <c r="T12"/>
      <c r="U12"/>
    </row>
    <row r="13" spans="1:21" s="50" customFormat="1" ht="15.75" customHeight="1" outlineLevel="1">
      <c r="A13" s="42"/>
      <c r="B13" s="388">
        <v>58</v>
      </c>
      <c r="C13" s="392" t="s">
        <v>503</v>
      </c>
      <c r="D13" s="401">
        <v>1996</v>
      </c>
      <c r="E13" s="388" t="s">
        <v>245</v>
      </c>
      <c r="F13" s="388" t="s">
        <v>324</v>
      </c>
      <c r="G13" s="14">
        <v>15.88</v>
      </c>
      <c r="H13" s="14" t="s">
        <v>766</v>
      </c>
      <c r="I13" s="15">
        <v>2</v>
      </c>
      <c r="J13" s="395" t="s">
        <v>309</v>
      </c>
      <c r="K13" s="392" t="s">
        <v>462</v>
      </c>
      <c r="L13" s="308">
        <f t="shared" si="1"/>
        <v>15.88</v>
      </c>
      <c r="M13" s="300">
        <v>14.84</v>
      </c>
      <c r="N13" s="299">
        <v>1</v>
      </c>
      <c r="O13" s="50">
        <f>VLOOKUP(L13,муж60сб,2)</f>
        <v>2</v>
      </c>
      <c r="P13" s="8"/>
      <c r="Q13" s="8"/>
      <c r="R13"/>
      <c r="S13"/>
      <c r="T13"/>
      <c r="U13"/>
    </row>
    <row r="14" spans="1:21" s="50" customFormat="1" ht="15.75" customHeight="1" outlineLevel="1">
      <c r="A14" s="19"/>
      <c r="B14" s="210"/>
      <c r="C14" s="228"/>
      <c r="D14" s="229"/>
      <c r="E14" s="229"/>
      <c r="F14" s="244"/>
      <c r="G14" s="14"/>
      <c r="H14" s="14"/>
      <c r="I14" s="15">
        <f>O14</f>
      </c>
      <c r="J14" s="210"/>
      <c r="K14" s="252"/>
      <c r="L14" s="308">
        <f t="shared" si="1"/>
        <v>0</v>
      </c>
      <c r="M14" s="300">
        <v>20</v>
      </c>
      <c r="N14" s="299" t="s">
        <v>50</v>
      </c>
      <c r="O14" s="50">
        <f t="shared" si="0"/>
      </c>
      <c r="P14" s="8"/>
      <c r="Q14" s="8"/>
      <c r="R14"/>
      <c r="S14"/>
      <c r="T14"/>
      <c r="U14"/>
    </row>
    <row r="15" spans="3:11" ht="15">
      <c r="C15" s="22" t="s">
        <v>38</v>
      </c>
      <c r="E15" s="26" t="s">
        <v>511</v>
      </c>
      <c r="F15" s="3" t="s">
        <v>293</v>
      </c>
      <c r="K15" s="6" t="s">
        <v>907</v>
      </c>
    </row>
    <row r="16" spans="1:11" ht="41.25" customHeight="1">
      <c r="A16" s="23" t="s">
        <v>5</v>
      </c>
      <c r="B16" s="10" t="s">
        <v>2</v>
      </c>
      <c r="C16" s="11" t="s">
        <v>1</v>
      </c>
      <c r="D16" s="24" t="s">
        <v>3</v>
      </c>
      <c r="E16" s="10" t="s">
        <v>36</v>
      </c>
      <c r="F16" s="10" t="s">
        <v>469</v>
      </c>
      <c r="G16" s="83" t="s">
        <v>4</v>
      </c>
      <c r="H16" s="83"/>
      <c r="I16" s="12"/>
      <c r="J16" s="12" t="s">
        <v>22</v>
      </c>
      <c r="K16" s="13" t="s">
        <v>39</v>
      </c>
    </row>
    <row r="17" spans="1:10" ht="15.75" customHeight="1">
      <c r="A17" s="42">
        <v>4</v>
      </c>
      <c r="B17" s="339">
        <v>112</v>
      </c>
      <c r="C17" s="364" t="s">
        <v>490</v>
      </c>
      <c r="D17" s="365">
        <v>34132</v>
      </c>
      <c r="E17" s="339" t="s">
        <v>248</v>
      </c>
      <c r="F17" s="339" t="s">
        <v>296</v>
      </c>
      <c r="G17" s="14">
        <v>14.64</v>
      </c>
      <c r="H17" s="14"/>
      <c r="I17" s="15"/>
      <c r="J17" s="374" t="s">
        <v>304</v>
      </c>
    </row>
    <row r="18" spans="1:10" ht="15.75" customHeight="1">
      <c r="A18" s="42">
        <v>7</v>
      </c>
      <c r="B18" s="379">
        <v>647</v>
      </c>
      <c r="C18" s="381" t="s">
        <v>495</v>
      </c>
      <c r="D18" s="382" t="s">
        <v>496</v>
      </c>
      <c r="E18" s="383" t="s">
        <v>246</v>
      </c>
      <c r="F18" s="379" t="s">
        <v>298</v>
      </c>
      <c r="G18" s="14">
        <v>15.34</v>
      </c>
      <c r="H18" s="14"/>
      <c r="I18" s="15"/>
      <c r="J18" s="379" t="s">
        <v>304</v>
      </c>
    </row>
    <row r="19" spans="1:10" ht="15.75" customHeight="1">
      <c r="A19" s="42">
        <v>5</v>
      </c>
      <c r="B19" s="371">
        <v>267</v>
      </c>
      <c r="C19" s="334" t="s">
        <v>499</v>
      </c>
      <c r="D19" s="370">
        <v>34077</v>
      </c>
      <c r="E19" s="370" t="s">
        <v>500</v>
      </c>
      <c r="F19" s="371" t="s">
        <v>324</v>
      </c>
      <c r="G19" s="14">
        <v>15.44</v>
      </c>
      <c r="H19" s="14"/>
      <c r="I19" s="15"/>
      <c r="J19" s="371" t="s">
        <v>304</v>
      </c>
    </row>
    <row r="20" spans="1:10" ht="15.75" customHeight="1">
      <c r="A20" s="42">
        <v>3</v>
      </c>
      <c r="B20" s="329">
        <v>168</v>
      </c>
      <c r="C20" s="333" t="s">
        <v>493</v>
      </c>
      <c r="D20" s="366">
        <v>34593</v>
      </c>
      <c r="E20" s="366" t="s">
        <v>247</v>
      </c>
      <c r="F20" s="329" t="s">
        <v>324</v>
      </c>
      <c r="G20" s="14">
        <v>15.51</v>
      </c>
      <c r="H20" s="14"/>
      <c r="I20" s="15"/>
      <c r="J20" s="329" t="s">
        <v>304</v>
      </c>
    </row>
    <row r="21" spans="1:10" ht="15.75" customHeight="1">
      <c r="A21" s="42">
        <v>8</v>
      </c>
      <c r="B21" s="329">
        <v>190</v>
      </c>
      <c r="C21" s="333" t="s">
        <v>494</v>
      </c>
      <c r="D21" s="366">
        <v>34220</v>
      </c>
      <c r="E21" s="366" t="s">
        <v>247</v>
      </c>
      <c r="F21" s="329" t="s">
        <v>324</v>
      </c>
      <c r="G21" s="14">
        <v>16.77</v>
      </c>
      <c r="H21" s="14"/>
      <c r="I21" s="15"/>
      <c r="J21" s="329" t="s">
        <v>304</v>
      </c>
    </row>
    <row r="22" spans="1:10" ht="15.75" customHeight="1">
      <c r="A22" s="19">
        <v>1</v>
      </c>
      <c r="B22" s="329">
        <v>171</v>
      </c>
      <c r="C22" s="333" t="s">
        <v>492</v>
      </c>
      <c r="D22" s="366">
        <v>34496</v>
      </c>
      <c r="E22" s="366" t="s">
        <v>247</v>
      </c>
      <c r="F22" s="329" t="s">
        <v>298</v>
      </c>
      <c r="G22" s="14">
        <v>16.78</v>
      </c>
      <c r="H22" s="14"/>
      <c r="I22" s="15"/>
      <c r="J22" s="329" t="s">
        <v>304</v>
      </c>
    </row>
    <row r="23" spans="1:10" ht="15.75" customHeight="1">
      <c r="A23" s="42">
        <v>6</v>
      </c>
      <c r="B23" s="374">
        <v>51</v>
      </c>
      <c r="C23" s="377" t="s">
        <v>491</v>
      </c>
      <c r="D23" s="378">
        <v>34415</v>
      </c>
      <c r="E23" s="374" t="s">
        <v>245</v>
      </c>
      <c r="F23" s="374" t="s">
        <v>296</v>
      </c>
      <c r="G23" s="14" t="s">
        <v>23</v>
      </c>
      <c r="H23" s="14"/>
      <c r="I23" s="15"/>
      <c r="J23" s="374" t="s">
        <v>309</v>
      </c>
    </row>
    <row r="24" spans="1:10" ht="15.75" customHeight="1">
      <c r="A24" s="19">
        <v>2</v>
      </c>
      <c r="B24" s="388">
        <v>58</v>
      </c>
      <c r="C24" s="392" t="s">
        <v>503</v>
      </c>
      <c r="D24" s="401">
        <v>1996</v>
      </c>
      <c r="E24" s="388" t="s">
        <v>245</v>
      </c>
      <c r="F24" s="388" t="s">
        <v>324</v>
      </c>
      <c r="G24" s="14" t="s">
        <v>766</v>
      </c>
      <c r="H24" s="14"/>
      <c r="I24" s="15"/>
      <c r="J24" s="395" t="s">
        <v>309</v>
      </c>
    </row>
    <row r="25" spans="3:11" ht="15">
      <c r="C25" s="22" t="s">
        <v>6</v>
      </c>
      <c r="E25" s="26" t="s">
        <v>16</v>
      </c>
      <c r="F25" s="3" t="s">
        <v>293</v>
      </c>
      <c r="K25" s="6" t="s">
        <v>837</v>
      </c>
    </row>
    <row r="26" spans="1:11" ht="41.25" customHeight="1">
      <c r="A26" s="23" t="s">
        <v>5</v>
      </c>
      <c r="B26" s="10" t="s">
        <v>2</v>
      </c>
      <c r="C26" s="11" t="s">
        <v>1</v>
      </c>
      <c r="D26" s="24" t="s">
        <v>3</v>
      </c>
      <c r="E26" s="10" t="s">
        <v>36</v>
      </c>
      <c r="F26" s="10" t="s">
        <v>469</v>
      </c>
      <c r="G26" s="83" t="s">
        <v>4</v>
      </c>
      <c r="H26" s="83"/>
      <c r="I26" s="12"/>
      <c r="J26" s="12" t="s">
        <v>22</v>
      </c>
      <c r="K26" s="13" t="s">
        <v>39</v>
      </c>
    </row>
    <row r="27" spans="1:10" ht="15.75" customHeight="1">
      <c r="A27" s="15">
        <v>2</v>
      </c>
      <c r="B27" s="339">
        <v>112</v>
      </c>
      <c r="C27" s="364" t="s">
        <v>490</v>
      </c>
      <c r="D27" s="365">
        <v>34132</v>
      </c>
      <c r="E27" s="339" t="s">
        <v>248</v>
      </c>
      <c r="F27" s="339" t="s">
        <v>296</v>
      </c>
      <c r="G27" s="14">
        <v>14.32</v>
      </c>
      <c r="H27" s="14"/>
      <c r="I27" s="15"/>
      <c r="J27" s="374" t="s">
        <v>304</v>
      </c>
    </row>
    <row r="28" spans="1:10" ht="15.75" customHeight="1">
      <c r="A28" s="15">
        <v>4</v>
      </c>
      <c r="B28" s="329">
        <v>190</v>
      </c>
      <c r="C28" s="333" t="s">
        <v>494</v>
      </c>
      <c r="D28" s="366">
        <v>34220</v>
      </c>
      <c r="E28" s="366" t="s">
        <v>247</v>
      </c>
      <c r="F28" s="329" t="s">
        <v>324</v>
      </c>
      <c r="G28" s="14">
        <v>15.81</v>
      </c>
      <c r="H28" s="14"/>
      <c r="I28" s="15"/>
      <c r="J28" s="329" t="s">
        <v>304</v>
      </c>
    </row>
    <row r="29" spans="1:10" ht="15.75" customHeight="1">
      <c r="A29" s="15">
        <v>7</v>
      </c>
      <c r="B29" s="388">
        <v>58</v>
      </c>
      <c r="C29" s="392" t="s">
        <v>503</v>
      </c>
      <c r="D29" s="401">
        <v>1996</v>
      </c>
      <c r="E29" s="388" t="s">
        <v>245</v>
      </c>
      <c r="F29" s="388" t="s">
        <v>324</v>
      </c>
      <c r="G29" s="14">
        <v>15.88</v>
      </c>
      <c r="H29" s="14"/>
      <c r="I29" s="15"/>
      <c r="J29" s="395" t="s">
        <v>309</v>
      </c>
    </row>
    <row r="30" spans="1:10" ht="15.75" customHeight="1">
      <c r="A30" s="15">
        <v>3</v>
      </c>
      <c r="B30" s="329">
        <v>171</v>
      </c>
      <c r="C30" s="333" t="s">
        <v>492</v>
      </c>
      <c r="D30" s="366">
        <v>34496</v>
      </c>
      <c r="E30" s="366" t="s">
        <v>247</v>
      </c>
      <c r="F30" s="329" t="s">
        <v>298</v>
      </c>
      <c r="G30" s="14">
        <v>15.9</v>
      </c>
      <c r="H30" s="14"/>
      <c r="I30" s="15"/>
      <c r="J30" s="329" t="s">
        <v>304</v>
      </c>
    </row>
    <row r="31" spans="1:10" ht="15.75" customHeight="1">
      <c r="A31" s="15">
        <v>6</v>
      </c>
      <c r="B31" s="388">
        <v>54</v>
      </c>
      <c r="C31" s="389" t="s">
        <v>501</v>
      </c>
      <c r="D31" s="388">
        <v>1993</v>
      </c>
      <c r="E31" s="388" t="s">
        <v>245</v>
      </c>
      <c r="F31" s="388" t="s">
        <v>324</v>
      </c>
      <c r="G31" s="149">
        <v>16.77</v>
      </c>
      <c r="H31" s="14"/>
      <c r="I31" s="15"/>
      <c r="J31" s="388" t="s">
        <v>309</v>
      </c>
    </row>
    <row r="32" spans="1:10" ht="15.75" customHeight="1">
      <c r="A32" s="15">
        <v>5</v>
      </c>
      <c r="B32" s="329">
        <v>331</v>
      </c>
      <c r="C32" s="333" t="s">
        <v>497</v>
      </c>
      <c r="D32" s="387" t="s">
        <v>498</v>
      </c>
      <c r="E32" s="329" t="s">
        <v>328</v>
      </c>
      <c r="F32" s="329" t="s">
        <v>329</v>
      </c>
      <c r="G32" s="14">
        <v>16.9</v>
      </c>
      <c r="H32" s="14"/>
      <c r="I32" s="15"/>
      <c r="J32" s="329" t="s">
        <v>304</v>
      </c>
    </row>
    <row r="33" spans="3:11" ht="15">
      <c r="C33" s="22" t="s">
        <v>7</v>
      </c>
      <c r="E33" s="3"/>
      <c r="F33" s="3"/>
      <c r="K33" s="6" t="s">
        <v>836</v>
      </c>
    </row>
    <row r="34" spans="1:11" ht="41.25" customHeight="1">
      <c r="A34" s="23" t="s">
        <v>5</v>
      </c>
      <c r="B34" s="10" t="s">
        <v>2</v>
      </c>
      <c r="C34" s="11" t="s">
        <v>1</v>
      </c>
      <c r="D34" s="24" t="s">
        <v>3</v>
      </c>
      <c r="E34" s="10" t="s">
        <v>36</v>
      </c>
      <c r="F34" s="10" t="s">
        <v>469</v>
      </c>
      <c r="G34" s="83" t="s">
        <v>4</v>
      </c>
      <c r="H34" s="83"/>
      <c r="I34" s="12"/>
      <c r="J34" s="12" t="s">
        <v>22</v>
      </c>
      <c r="K34" s="13" t="s">
        <v>39</v>
      </c>
    </row>
    <row r="35" spans="1:10" ht="15.75" customHeight="1">
      <c r="A35" s="15">
        <v>5</v>
      </c>
      <c r="B35" s="371">
        <v>267</v>
      </c>
      <c r="C35" s="334" t="s">
        <v>499</v>
      </c>
      <c r="D35" s="370">
        <v>34077</v>
      </c>
      <c r="E35" s="370" t="s">
        <v>500</v>
      </c>
      <c r="F35" s="371" t="s">
        <v>324</v>
      </c>
      <c r="G35" s="14">
        <v>14.99</v>
      </c>
      <c r="H35" s="14"/>
      <c r="I35" s="15"/>
      <c r="J35" s="371" t="s">
        <v>304</v>
      </c>
    </row>
    <row r="36" spans="1:10" ht="15.75" customHeight="1">
      <c r="A36" s="15">
        <v>2</v>
      </c>
      <c r="B36" s="374">
        <v>51</v>
      </c>
      <c r="C36" s="377" t="s">
        <v>491</v>
      </c>
      <c r="D36" s="378">
        <v>34415</v>
      </c>
      <c r="E36" s="374" t="s">
        <v>245</v>
      </c>
      <c r="F36" s="374" t="s">
        <v>296</v>
      </c>
      <c r="G36" s="14">
        <v>15.14</v>
      </c>
      <c r="H36" s="14"/>
      <c r="I36" s="15"/>
      <c r="J36" s="374" t="s">
        <v>309</v>
      </c>
    </row>
    <row r="37" spans="1:10" ht="15.75" customHeight="1">
      <c r="A37" s="15">
        <v>3</v>
      </c>
      <c r="B37" s="329">
        <v>168</v>
      </c>
      <c r="C37" s="333" t="s">
        <v>493</v>
      </c>
      <c r="D37" s="366">
        <v>34593</v>
      </c>
      <c r="E37" s="366" t="s">
        <v>247</v>
      </c>
      <c r="F37" s="329" t="s">
        <v>324</v>
      </c>
      <c r="G37" s="14">
        <v>15.18</v>
      </c>
      <c r="H37" s="14"/>
      <c r="I37" s="15"/>
      <c r="J37" s="329" t="s">
        <v>304</v>
      </c>
    </row>
    <row r="38" spans="1:10" ht="15.75" customHeight="1">
      <c r="A38" s="15">
        <v>4</v>
      </c>
      <c r="B38" s="379">
        <v>647</v>
      </c>
      <c r="C38" s="381" t="s">
        <v>495</v>
      </c>
      <c r="D38" s="382" t="s">
        <v>496</v>
      </c>
      <c r="E38" s="383" t="s">
        <v>246</v>
      </c>
      <c r="F38" s="379" t="s">
        <v>298</v>
      </c>
      <c r="G38" s="14">
        <v>15.2</v>
      </c>
      <c r="H38" s="14"/>
      <c r="I38" s="15"/>
      <c r="J38" s="379" t="s">
        <v>304</v>
      </c>
    </row>
    <row r="39" spans="1:10" ht="15.75" customHeight="1">
      <c r="A39" s="15">
        <v>6</v>
      </c>
      <c r="B39" s="388">
        <v>52</v>
      </c>
      <c r="C39" s="389" t="s">
        <v>502</v>
      </c>
      <c r="D39" s="388">
        <v>1995</v>
      </c>
      <c r="E39" s="388" t="s">
        <v>245</v>
      </c>
      <c r="F39" s="388" t="s">
        <v>324</v>
      </c>
      <c r="G39" s="14">
        <v>16.02</v>
      </c>
      <c r="H39" s="14"/>
      <c r="I39" s="15"/>
      <c r="J39" s="388" t="s">
        <v>309</v>
      </c>
    </row>
    <row r="40" spans="2:10" ht="15">
      <c r="B40" s="16"/>
      <c r="C40" s="43"/>
      <c r="D40" s="51"/>
      <c r="E40" s="15"/>
      <c r="F40" s="15"/>
      <c r="G40" s="14"/>
      <c r="H40" s="14"/>
      <c r="I40" s="92"/>
      <c r="J40" s="16"/>
    </row>
    <row r="41" spans="2:10" ht="15">
      <c r="B41" s="16"/>
      <c r="C41" s="43"/>
      <c r="D41" s="51"/>
      <c r="E41" s="15"/>
      <c r="F41" s="15"/>
      <c r="G41" s="14"/>
      <c r="H41" s="14"/>
      <c r="I41" s="92"/>
      <c r="J41" s="16"/>
    </row>
    <row r="42" spans="1:10" ht="15">
      <c r="A42" s="15"/>
      <c r="B42" s="16"/>
      <c r="C42" s="43"/>
      <c r="D42" s="51"/>
      <c r="E42" s="15"/>
      <c r="F42" s="15"/>
      <c r="G42" s="14"/>
      <c r="H42" s="14"/>
      <c r="I42" s="19"/>
      <c r="J42" s="16"/>
    </row>
    <row r="43" spans="1:10" ht="15">
      <c r="A43" s="15"/>
      <c r="B43" s="16"/>
      <c r="C43" s="43"/>
      <c r="D43" s="51"/>
      <c r="E43" s="15"/>
      <c r="F43" s="15"/>
      <c r="G43" s="14"/>
      <c r="H43" s="14"/>
      <c r="I43" s="19"/>
      <c r="J43" s="16"/>
    </row>
  </sheetData>
  <sheetProtection/>
  <mergeCells count="1">
    <mergeCell ref="G2:H2"/>
  </mergeCells>
  <conditionalFormatting sqref="B14:B65536 B1:B2">
    <cfRule type="cellIs" priority="4" dxfId="35" operator="equal" stopIfTrue="1">
      <formula>359.5</formula>
    </cfRule>
  </conditionalFormatting>
  <printOptions/>
  <pageMargins left="0.21" right="0.2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/>
  <dimension ref="A1:U30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3.140625" style="3" bestFit="1" customWidth="1"/>
    <col min="2" max="2" width="3.57421875" style="3" customWidth="1"/>
    <col min="3" max="3" width="18.57421875" style="22" customWidth="1"/>
    <col min="4" max="4" width="7.140625" style="5" customWidth="1"/>
    <col min="5" max="5" width="13.00390625" style="26" customWidth="1"/>
    <col min="6" max="6" width="15.8515625" style="26" customWidth="1"/>
    <col min="7" max="8" width="5.00390625" style="3" customWidth="1"/>
    <col min="9" max="9" width="4.421875" style="22" customWidth="1"/>
    <col min="10" max="10" width="3.00390625" style="3" customWidth="1"/>
    <col min="11" max="11" width="20.140625" style="6" customWidth="1"/>
    <col min="12" max="15" width="9.140625" style="50" hidden="1" customWidth="1"/>
    <col min="16" max="17" width="9.140625" style="8" customWidth="1"/>
  </cols>
  <sheetData>
    <row r="1" spans="3:11" ht="15.75">
      <c r="C1" s="4" t="s">
        <v>289</v>
      </c>
      <c r="E1" s="3"/>
      <c r="F1" s="3"/>
      <c r="K1" s="26" t="s">
        <v>470</v>
      </c>
    </row>
    <row r="2" spans="1:21" s="50" customFormat="1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785" t="s">
        <v>40</v>
      </c>
      <c r="H2" s="785"/>
      <c r="I2" s="117" t="s">
        <v>12</v>
      </c>
      <c r="J2" s="12" t="s">
        <v>13</v>
      </c>
      <c r="K2" s="13" t="s">
        <v>14</v>
      </c>
      <c r="M2" s="50" t="s">
        <v>118</v>
      </c>
      <c r="P2" s="8"/>
      <c r="Q2" s="8"/>
      <c r="R2"/>
      <c r="S2"/>
      <c r="T2"/>
      <c r="U2"/>
    </row>
    <row r="3" spans="1:21" s="50" customFormat="1" ht="15" customHeight="1" outlineLevel="1">
      <c r="A3" s="15">
        <v>1</v>
      </c>
      <c r="B3" s="374">
        <v>486</v>
      </c>
      <c r="C3" s="377" t="s">
        <v>474</v>
      </c>
      <c r="D3" s="378">
        <v>34417</v>
      </c>
      <c r="E3" s="374" t="s">
        <v>245</v>
      </c>
      <c r="F3" s="374" t="s">
        <v>296</v>
      </c>
      <c r="G3" s="14">
        <v>14.61</v>
      </c>
      <c r="H3" s="14">
        <v>14.62</v>
      </c>
      <c r="I3" s="15" t="s">
        <v>46</v>
      </c>
      <c r="J3" s="374">
        <v>8</v>
      </c>
      <c r="K3" s="377" t="s">
        <v>424</v>
      </c>
      <c r="L3" s="308">
        <f>MIN(G3:H3)</f>
        <v>14.61</v>
      </c>
      <c r="M3" s="299">
        <v>0</v>
      </c>
      <c r="N3" s="299">
        <f>""</f>
      </c>
      <c r="O3" s="50" t="str">
        <f aca="true" t="shared" si="0" ref="O3:O9">VLOOKUP(L3,жен60сб,2)</f>
        <v>КМС</v>
      </c>
      <c r="P3" s="8"/>
      <c r="Q3" s="8"/>
      <c r="R3"/>
      <c r="S3"/>
      <c r="T3"/>
      <c r="U3"/>
    </row>
    <row r="4" spans="1:21" s="50" customFormat="1" ht="15" customHeight="1" outlineLevel="1">
      <c r="A4" s="15">
        <v>2</v>
      </c>
      <c r="B4" s="379">
        <v>208</v>
      </c>
      <c r="C4" s="403" t="s">
        <v>478</v>
      </c>
      <c r="D4" s="404" t="s">
        <v>479</v>
      </c>
      <c r="E4" s="383" t="s">
        <v>246</v>
      </c>
      <c r="F4" s="379" t="s">
        <v>324</v>
      </c>
      <c r="G4" s="14">
        <v>14.74</v>
      </c>
      <c r="H4" s="14">
        <v>14.95</v>
      </c>
      <c r="I4" s="15" t="s">
        <v>46</v>
      </c>
      <c r="J4" s="379">
        <v>7</v>
      </c>
      <c r="K4" s="381" t="s">
        <v>486</v>
      </c>
      <c r="L4" s="308">
        <f aca="true" t="shared" si="1" ref="L4:L9">MIN(G4:H4)</f>
        <v>14.74</v>
      </c>
      <c r="M4" s="299"/>
      <c r="N4" s="299"/>
      <c r="O4" s="50" t="str">
        <f t="shared" si="0"/>
        <v>КМС</v>
      </c>
      <c r="P4" s="8"/>
      <c r="Q4" s="8"/>
      <c r="R4"/>
      <c r="S4"/>
      <c r="T4"/>
      <c r="U4"/>
    </row>
    <row r="5" spans="1:21" s="50" customFormat="1" ht="15" customHeight="1" outlineLevel="1">
      <c r="A5" s="15">
        <v>3</v>
      </c>
      <c r="B5" s="339">
        <v>119</v>
      </c>
      <c r="C5" s="364" t="s">
        <v>473</v>
      </c>
      <c r="D5" s="365">
        <v>34248</v>
      </c>
      <c r="E5" s="374" t="s">
        <v>248</v>
      </c>
      <c r="F5" s="339" t="s">
        <v>296</v>
      </c>
      <c r="G5" s="14">
        <v>15.48</v>
      </c>
      <c r="H5" s="14">
        <v>15.35</v>
      </c>
      <c r="I5" s="15">
        <v>1</v>
      </c>
      <c r="J5" s="374">
        <v>6</v>
      </c>
      <c r="K5" s="364" t="s">
        <v>484</v>
      </c>
      <c r="L5" s="308">
        <f t="shared" si="1"/>
        <v>15.35</v>
      </c>
      <c r="M5" s="300">
        <v>12</v>
      </c>
      <c r="N5" s="299" t="s">
        <v>43</v>
      </c>
      <c r="O5" s="50">
        <f t="shared" si="0"/>
        <v>1</v>
      </c>
      <c r="P5" s="8"/>
      <c r="Q5" s="8"/>
      <c r="R5"/>
      <c r="S5"/>
      <c r="T5"/>
      <c r="U5"/>
    </row>
    <row r="6" spans="1:21" s="50" customFormat="1" ht="15" customHeight="1" outlineLevel="1">
      <c r="A6" s="15">
        <v>4</v>
      </c>
      <c r="B6" s="394" t="s">
        <v>475</v>
      </c>
      <c r="C6" s="381" t="s">
        <v>476</v>
      </c>
      <c r="D6" s="382" t="s">
        <v>477</v>
      </c>
      <c r="E6" s="383" t="s">
        <v>246</v>
      </c>
      <c r="F6" s="379" t="s">
        <v>298</v>
      </c>
      <c r="G6" s="14">
        <v>15.81</v>
      </c>
      <c r="H6" s="14">
        <v>15.63</v>
      </c>
      <c r="I6" s="15">
        <v>1</v>
      </c>
      <c r="J6" s="379">
        <v>5</v>
      </c>
      <c r="K6" s="381" t="s">
        <v>485</v>
      </c>
      <c r="L6" s="308">
        <f t="shared" si="1"/>
        <v>15.63</v>
      </c>
      <c r="M6" s="300">
        <v>12.67</v>
      </c>
      <c r="N6" s="299" t="s">
        <v>43</v>
      </c>
      <c r="O6" s="50">
        <f t="shared" si="0"/>
        <v>1</v>
      </c>
      <c r="P6" s="8"/>
      <c r="Q6" s="8"/>
      <c r="R6"/>
      <c r="S6"/>
      <c r="T6"/>
      <c r="U6"/>
    </row>
    <row r="7" spans="1:21" s="50" customFormat="1" ht="15" customHeight="1" outlineLevel="1">
      <c r="A7" s="15">
        <v>5</v>
      </c>
      <c r="B7" s="384">
        <v>4</v>
      </c>
      <c r="C7" s="385" t="s">
        <v>480</v>
      </c>
      <c r="D7" s="386">
        <v>34371</v>
      </c>
      <c r="E7" s="386" t="s">
        <v>240</v>
      </c>
      <c r="F7" s="384" t="s">
        <v>298</v>
      </c>
      <c r="G7" s="14">
        <v>16.51</v>
      </c>
      <c r="H7" s="14">
        <v>16.07</v>
      </c>
      <c r="I7" s="15">
        <v>2</v>
      </c>
      <c r="J7" s="384">
        <v>4</v>
      </c>
      <c r="K7" s="385" t="s">
        <v>487</v>
      </c>
      <c r="L7" s="308">
        <f t="shared" si="1"/>
        <v>16.07</v>
      </c>
      <c r="M7" s="300">
        <v>13.18</v>
      </c>
      <c r="N7" s="299" t="s">
        <v>46</v>
      </c>
      <c r="O7" s="50">
        <f t="shared" si="0"/>
        <v>1</v>
      </c>
      <c r="P7" s="8"/>
      <c r="Q7" s="8"/>
      <c r="R7"/>
      <c r="S7"/>
      <c r="T7"/>
      <c r="U7"/>
    </row>
    <row r="8" spans="1:21" s="50" customFormat="1" ht="15" customHeight="1" outlineLevel="1">
      <c r="A8" s="15">
        <v>6</v>
      </c>
      <c r="B8" s="329">
        <v>315</v>
      </c>
      <c r="C8" s="333" t="s">
        <v>481</v>
      </c>
      <c r="D8" s="387" t="s">
        <v>482</v>
      </c>
      <c r="E8" s="329" t="s">
        <v>328</v>
      </c>
      <c r="F8" s="329" t="s">
        <v>329</v>
      </c>
      <c r="G8" s="14">
        <v>18.12</v>
      </c>
      <c r="H8" s="14">
        <v>18.54</v>
      </c>
      <c r="I8" s="15">
        <v>3</v>
      </c>
      <c r="J8" s="329">
        <v>3</v>
      </c>
      <c r="K8" s="331" t="s">
        <v>488</v>
      </c>
      <c r="L8" s="308">
        <f t="shared" si="1"/>
        <v>18.12</v>
      </c>
      <c r="M8" s="300">
        <v>14.25</v>
      </c>
      <c r="N8" s="299" t="s">
        <v>46</v>
      </c>
      <c r="O8" s="50">
        <f t="shared" si="0"/>
        <v>1</v>
      </c>
      <c r="P8" s="8"/>
      <c r="Q8" s="8"/>
      <c r="R8"/>
      <c r="S8"/>
      <c r="T8"/>
      <c r="U8"/>
    </row>
    <row r="9" spans="1:21" s="50" customFormat="1" ht="15" customHeight="1" outlineLevel="1">
      <c r="A9" s="15"/>
      <c r="B9" s="371">
        <v>277</v>
      </c>
      <c r="C9" s="338" t="s">
        <v>483</v>
      </c>
      <c r="D9" s="370">
        <v>34268</v>
      </c>
      <c r="E9" s="371" t="s">
        <v>301</v>
      </c>
      <c r="F9" s="371" t="s">
        <v>324</v>
      </c>
      <c r="G9" s="14" t="s">
        <v>23</v>
      </c>
      <c r="H9" s="14"/>
      <c r="I9" s="15" t="s">
        <v>214</v>
      </c>
      <c r="J9" s="371" t="s">
        <v>304</v>
      </c>
      <c r="K9" s="338" t="s">
        <v>489</v>
      </c>
      <c r="L9" s="308">
        <f t="shared" si="1"/>
        <v>0</v>
      </c>
      <c r="M9" s="300">
        <v>15.25</v>
      </c>
      <c r="N9" s="299">
        <v>1</v>
      </c>
      <c r="O9" s="50">
        <f t="shared" si="0"/>
      </c>
      <c r="P9" s="8"/>
      <c r="Q9" s="8"/>
      <c r="R9"/>
      <c r="S9"/>
      <c r="T9"/>
      <c r="U9"/>
    </row>
    <row r="10" spans="1:17" s="50" customFormat="1" ht="15">
      <c r="A10" s="3"/>
      <c r="B10" s="3"/>
      <c r="C10" s="22" t="s">
        <v>38</v>
      </c>
      <c r="D10" s="5"/>
      <c r="E10" s="26" t="s">
        <v>471</v>
      </c>
      <c r="F10" s="3" t="s">
        <v>293</v>
      </c>
      <c r="G10" s="3"/>
      <c r="H10" s="3"/>
      <c r="I10" s="22"/>
      <c r="J10" s="3"/>
      <c r="K10" s="6" t="s">
        <v>906</v>
      </c>
      <c r="M10" s="300"/>
      <c r="N10" s="299"/>
      <c r="P10" s="8"/>
      <c r="Q10" s="8"/>
    </row>
    <row r="11" spans="1:17" s="50" customFormat="1" ht="41.25" customHeight="1">
      <c r="A11" s="23" t="s">
        <v>5</v>
      </c>
      <c r="B11" s="10" t="s">
        <v>2</v>
      </c>
      <c r="C11" s="11" t="s">
        <v>1</v>
      </c>
      <c r="D11" s="24" t="s">
        <v>3</v>
      </c>
      <c r="E11" s="10" t="s">
        <v>36</v>
      </c>
      <c r="F11" s="10" t="s">
        <v>469</v>
      </c>
      <c r="G11" s="259" t="s">
        <v>4</v>
      </c>
      <c r="H11" s="83"/>
      <c r="I11" s="117"/>
      <c r="J11" s="12" t="s">
        <v>22</v>
      </c>
      <c r="K11" s="13" t="s">
        <v>39</v>
      </c>
      <c r="M11" s="300"/>
      <c r="N11" s="299"/>
      <c r="P11" s="8"/>
      <c r="Q11" s="8"/>
    </row>
    <row r="12" spans="1:17" s="50" customFormat="1" ht="15" customHeight="1">
      <c r="A12" s="15">
        <v>4</v>
      </c>
      <c r="B12" s="374">
        <v>486</v>
      </c>
      <c r="C12" s="377" t="s">
        <v>474</v>
      </c>
      <c r="D12" s="378">
        <v>34417</v>
      </c>
      <c r="E12" s="374" t="s">
        <v>245</v>
      </c>
      <c r="F12" s="374" t="s">
        <v>296</v>
      </c>
      <c r="G12" s="14">
        <v>14.62</v>
      </c>
      <c r="H12" s="14"/>
      <c r="I12" s="15"/>
      <c r="J12" s="374" t="s">
        <v>304</v>
      </c>
      <c r="K12" s="6"/>
      <c r="M12" s="300"/>
      <c r="N12" s="299"/>
      <c r="P12" s="8"/>
      <c r="Q12" s="8"/>
    </row>
    <row r="13" spans="1:17" s="50" customFormat="1" ht="15" customHeight="1">
      <c r="A13" s="15">
        <v>5</v>
      </c>
      <c r="B13" s="379">
        <v>208</v>
      </c>
      <c r="C13" s="403" t="s">
        <v>478</v>
      </c>
      <c r="D13" s="404" t="s">
        <v>479</v>
      </c>
      <c r="E13" s="383" t="s">
        <v>246</v>
      </c>
      <c r="F13" s="379" t="s">
        <v>324</v>
      </c>
      <c r="G13" s="14">
        <v>14.95</v>
      </c>
      <c r="H13" s="14"/>
      <c r="I13" s="15"/>
      <c r="J13" s="379" t="s">
        <v>304</v>
      </c>
      <c r="K13" s="6"/>
      <c r="M13" s="300"/>
      <c r="N13" s="299"/>
      <c r="P13" s="8"/>
      <c r="Q13" s="8"/>
    </row>
    <row r="14" spans="1:17" s="50" customFormat="1" ht="15" customHeight="1">
      <c r="A14" s="15">
        <v>6</v>
      </c>
      <c r="B14" s="339">
        <v>119</v>
      </c>
      <c r="C14" s="364" t="s">
        <v>473</v>
      </c>
      <c r="D14" s="365">
        <v>34248</v>
      </c>
      <c r="E14" s="374" t="s">
        <v>248</v>
      </c>
      <c r="F14" s="339" t="s">
        <v>296</v>
      </c>
      <c r="G14" s="14">
        <v>15.35</v>
      </c>
      <c r="H14" s="14"/>
      <c r="I14" s="15"/>
      <c r="J14" s="374" t="s">
        <v>304</v>
      </c>
      <c r="K14" s="6"/>
      <c r="P14" s="8"/>
      <c r="Q14" s="8"/>
    </row>
    <row r="15" spans="1:17" s="50" customFormat="1" ht="15" customHeight="1">
      <c r="A15" s="15">
        <v>3</v>
      </c>
      <c r="B15" s="394" t="s">
        <v>475</v>
      </c>
      <c r="C15" s="381" t="s">
        <v>476</v>
      </c>
      <c r="D15" s="382" t="s">
        <v>477</v>
      </c>
      <c r="E15" s="383" t="s">
        <v>246</v>
      </c>
      <c r="F15" s="379" t="s">
        <v>298</v>
      </c>
      <c r="G15" s="14">
        <v>15.63</v>
      </c>
      <c r="H15" s="14"/>
      <c r="I15" s="15"/>
      <c r="J15" s="379" t="s">
        <v>304</v>
      </c>
      <c r="K15" s="6"/>
      <c r="P15" s="8"/>
      <c r="Q15" s="8"/>
    </row>
    <row r="16" spans="1:17" s="50" customFormat="1" ht="15">
      <c r="A16" s="15">
        <v>7</v>
      </c>
      <c r="B16" s="384">
        <v>4</v>
      </c>
      <c r="C16" s="385" t="s">
        <v>480</v>
      </c>
      <c r="D16" s="386">
        <v>34371</v>
      </c>
      <c r="E16" s="386" t="s">
        <v>240</v>
      </c>
      <c r="F16" s="384" t="s">
        <v>298</v>
      </c>
      <c r="G16" s="14">
        <v>16.07</v>
      </c>
      <c r="H16" s="14"/>
      <c r="I16" s="15"/>
      <c r="J16" s="384" t="s">
        <v>304</v>
      </c>
      <c r="K16" s="6"/>
      <c r="P16" s="8"/>
      <c r="Q16" s="8"/>
    </row>
    <row r="17" spans="1:17" s="50" customFormat="1" ht="15">
      <c r="A17" s="15">
        <v>2</v>
      </c>
      <c r="B17" s="329">
        <v>315</v>
      </c>
      <c r="C17" s="333" t="s">
        <v>481</v>
      </c>
      <c r="D17" s="387" t="s">
        <v>482</v>
      </c>
      <c r="E17" s="329" t="s">
        <v>328</v>
      </c>
      <c r="F17" s="329" t="s">
        <v>329</v>
      </c>
      <c r="G17" s="14">
        <v>18.54</v>
      </c>
      <c r="H17" s="14"/>
      <c r="I17" s="15"/>
      <c r="J17" s="329" t="s">
        <v>304</v>
      </c>
      <c r="K17" s="6"/>
      <c r="P17" s="8"/>
      <c r="Q17" s="8"/>
    </row>
    <row r="18" spans="1:17" s="50" customFormat="1" ht="15">
      <c r="A18" s="3"/>
      <c r="B18" s="3"/>
      <c r="C18" s="22" t="s">
        <v>6</v>
      </c>
      <c r="D18" s="5"/>
      <c r="E18" s="26" t="s">
        <v>472</v>
      </c>
      <c r="F18" s="3" t="s">
        <v>293</v>
      </c>
      <c r="G18" s="3"/>
      <c r="H18" s="3"/>
      <c r="I18" s="22"/>
      <c r="J18" s="3"/>
      <c r="K18" s="6" t="s">
        <v>835</v>
      </c>
      <c r="P18" s="8"/>
      <c r="Q18" s="8"/>
    </row>
    <row r="19" spans="1:17" s="50" customFormat="1" ht="41.25" customHeight="1">
      <c r="A19" s="23" t="s">
        <v>5</v>
      </c>
      <c r="B19" s="10" t="s">
        <v>2</v>
      </c>
      <c r="C19" s="11" t="s">
        <v>1</v>
      </c>
      <c r="D19" s="24" t="s">
        <v>3</v>
      </c>
      <c r="E19" s="10" t="s">
        <v>36</v>
      </c>
      <c r="F19" s="10" t="s">
        <v>469</v>
      </c>
      <c r="G19" s="83" t="s">
        <v>4</v>
      </c>
      <c r="H19" s="83"/>
      <c r="I19" s="117"/>
      <c r="J19" s="12" t="s">
        <v>22</v>
      </c>
      <c r="K19" s="13" t="s">
        <v>39</v>
      </c>
      <c r="P19" s="8"/>
      <c r="Q19" s="8"/>
    </row>
    <row r="20" spans="1:17" s="50" customFormat="1" ht="15" customHeight="1">
      <c r="A20" s="15">
        <v>3</v>
      </c>
      <c r="B20" s="339">
        <v>119</v>
      </c>
      <c r="C20" s="364" t="s">
        <v>473</v>
      </c>
      <c r="D20" s="365">
        <v>34248</v>
      </c>
      <c r="E20" s="374" t="s">
        <v>248</v>
      </c>
      <c r="F20" s="339" t="s">
        <v>296</v>
      </c>
      <c r="G20" s="14">
        <v>15.48</v>
      </c>
      <c r="H20" s="14"/>
      <c r="I20" s="15"/>
      <c r="J20" s="374" t="s">
        <v>304</v>
      </c>
      <c r="K20" s="6"/>
      <c r="P20" s="8"/>
      <c r="Q20" s="8"/>
    </row>
    <row r="21" spans="1:17" s="50" customFormat="1" ht="15" customHeight="1">
      <c r="A21" s="15">
        <v>4</v>
      </c>
      <c r="B21" s="394" t="s">
        <v>475</v>
      </c>
      <c r="C21" s="381" t="s">
        <v>476</v>
      </c>
      <c r="D21" s="382" t="s">
        <v>477</v>
      </c>
      <c r="E21" s="383" t="s">
        <v>246</v>
      </c>
      <c r="F21" s="379" t="s">
        <v>298</v>
      </c>
      <c r="G21" s="14">
        <v>15.81</v>
      </c>
      <c r="H21" s="14"/>
      <c r="I21" s="15"/>
      <c r="J21" s="379" t="s">
        <v>304</v>
      </c>
      <c r="K21" s="6"/>
      <c r="P21" s="8"/>
      <c r="Q21" s="8"/>
    </row>
    <row r="22" spans="1:17" s="50" customFormat="1" ht="15" customHeight="1">
      <c r="A22" s="15">
        <v>5</v>
      </c>
      <c r="B22" s="384">
        <v>4</v>
      </c>
      <c r="C22" s="385" t="s">
        <v>480</v>
      </c>
      <c r="D22" s="386">
        <v>34371</v>
      </c>
      <c r="E22" s="386" t="s">
        <v>240</v>
      </c>
      <c r="F22" s="384" t="s">
        <v>298</v>
      </c>
      <c r="G22" s="14">
        <v>16.51</v>
      </c>
      <c r="H22" s="14"/>
      <c r="I22" s="15"/>
      <c r="J22" s="384" t="s">
        <v>304</v>
      </c>
      <c r="K22" s="6"/>
      <c r="P22" s="8"/>
      <c r="Q22" s="8"/>
    </row>
    <row r="23" spans="1:17" s="50" customFormat="1" ht="15" customHeight="1">
      <c r="A23" s="15">
        <v>6</v>
      </c>
      <c r="B23" s="371">
        <v>277</v>
      </c>
      <c r="C23" s="338" t="s">
        <v>483</v>
      </c>
      <c r="D23" s="370">
        <v>34268</v>
      </c>
      <c r="E23" s="371" t="s">
        <v>301</v>
      </c>
      <c r="F23" s="371" t="s">
        <v>324</v>
      </c>
      <c r="G23" s="14" t="s">
        <v>23</v>
      </c>
      <c r="H23" s="14"/>
      <c r="I23" s="15"/>
      <c r="J23" s="371" t="s">
        <v>304</v>
      </c>
      <c r="K23" s="6" t="s">
        <v>838</v>
      </c>
      <c r="P23" s="8"/>
      <c r="Q23" s="8"/>
    </row>
    <row r="24" spans="3:11" ht="15">
      <c r="C24" s="22" t="s">
        <v>7</v>
      </c>
      <c r="E24" s="3"/>
      <c r="F24" s="3"/>
      <c r="K24" s="6" t="s">
        <v>836</v>
      </c>
    </row>
    <row r="25" spans="1:11" ht="41.25" customHeight="1">
      <c r="A25" s="23" t="s">
        <v>5</v>
      </c>
      <c r="B25" s="10" t="s">
        <v>2</v>
      </c>
      <c r="C25" s="11" t="s">
        <v>1</v>
      </c>
      <c r="D25" s="24" t="s">
        <v>3</v>
      </c>
      <c r="E25" s="10" t="s">
        <v>36</v>
      </c>
      <c r="F25" s="10" t="s">
        <v>469</v>
      </c>
      <c r="G25" s="83" t="s">
        <v>4</v>
      </c>
      <c r="H25" s="83"/>
      <c r="I25" s="117"/>
      <c r="J25" s="12" t="s">
        <v>22</v>
      </c>
      <c r="K25" s="13" t="s">
        <v>39</v>
      </c>
    </row>
    <row r="26" spans="1:10" ht="15" customHeight="1">
      <c r="A26" s="15">
        <v>3</v>
      </c>
      <c r="B26" s="374">
        <v>486</v>
      </c>
      <c r="C26" s="377" t="s">
        <v>474</v>
      </c>
      <c r="D26" s="378">
        <v>34417</v>
      </c>
      <c r="E26" s="374" t="s">
        <v>245</v>
      </c>
      <c r="F26" s="374" t="s">
        <v>296</v>
      </c>
      <c r="G26" s="14">
        <v>14.61</v>
      </c>
      <c r="H26" s="14"/>
      <c r="I26" s="15"/>
      <c r="J26" s="374" t="s">
        <v>304</v>
      </c>
    </row>
    <row r="27" spans="1:10" ht="15" customHeight="1">
      <c r="A27" s="15">
        <v>4</v>
      </c>
      <c r="B27" s="379">
        <v>208</v>
      </c>
      <c r="C27" s="403" t="s">
        <v>478</v>
      </c>
      <c r="D27" s="404" t="s">
        <v>479</v>
      </c>
      <c r="E27" s="383" t="s">
        <v>246</v>
      </c>
      <c r="F27" s="379" t="s">
        <v>324</v>
      </c>
      <c r="G27" s="14">
        <v>14.74</v>
      </c>
      <c r="H27" s="14"/>
      <c r="I27" s="15"/>
      <c r="J27" s="379" t="s">
        <v>304</v>
      </c>
    </row>
    <row r="28" spans="1:10" ht="15" customHeight="1">
      <c r="A28" s="15">
        <v>5</v>
      </c>
      <c r="B28" s="329">
        <v>315</v>
      </c>
      <c r="C28" s="333" t="s">
        <v>481</v>
      </c>
      <c r="D28" s="387" t="s">
        <v>482</v>
      </c>
      <c r="E28" s="329" t="s">
        <v>328</v>
      </c>
      <c r="F28" s="329" t="s">
        <v>329</v>
      </c>
      <c r="G28" s="14">
        <v>18.12</v>
      </c>
      <c r="H28" s="14"/>
      <c r="I28" s="15"/>
      <c r="J28" s="329" t="s">
        <v>304</v>
      </c>
    </row>
    <row r="29" spans="1:10" ht="15" customHeight="1">
      <c r="A29" s="15"/>
      <c r="B29" s="16"/>
      <c r="C29" s="43"/>
      <c r="D29" s="51"/>
      <c r="E29" s="15"/>
      <c r="F29" s="15"/>
      <c r="G29" s="14"/>
      <c r="H29" s="14"/>
      <c r="I29" s="15"/>
      <c r="J29" s="16"/>
    </row>
    <row r="30" spans="1:10" ht="15">
      <c r="A30" s="15"/>
      <c r="B30" s="15"/>
      <c r="C30" s="17"/>
      <c r="D30" s="46"/>
      <c r="E30" s="15"/>
      <c r="F30" s="15"/>
      <c r="G30" s="14"/>
      <c r="H30" s="14"/>
      <c r="I30" s="15"/>
      <c r="J30" s="16"/>
    </row>
  </sheetData>
  <sheetProtection/>
  <mergeCells count="1">
    <mergeCell ref="G2:H2"/>
  </mergeCells>
  <printOptions/>
  <pageMargins left="0.2" right="0.2" top="0.778020833333333" bottom="0.551181102362205" header="0.16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1"/>
  <dimension ref="A1:Q26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003906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7109375" style="26" customWidth="1"/>
    <col min="6" max="6" width="11.421875" style="26" customWidth="1"/>
    <col min="7" max="7" width="9.00390625" style="3" bestFit="1" customWidth="1"/>
    <col min="8" max="8" width="4.421875" style="22" customWidth="1"/>
    <col min="9" max="9" width="3.00390625" style="3" customWidth="1"/>
    <col min="10" max="10" width="19.00390625" style="6" customWidth="1"/>
    <col min="11" max="15" width="9.140625" style="50" customWidth="1"/>
    <col min="16" max="17" width="9.140625" style="8" customWidth="1"/>
  </cols>
  <sheetData>
    <row r="1" spans="3:10" ht="15.75">
      <c r="C1" s="4" t="s">
        <v>269</v>
      </c>
      <c r="E1" s="3"/>
      <c r="F1" s="3"/>
      <c r="J1" s="26" t="s">
        <v>858</v>
      </c>
    </row>
    <row r="2" spans="1:10" ht="46.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355" t="s">
        <v>78</v>
      </c>
      <c r="H2" s="117" t="s">
        <v>12</v>
      </c>
      <c r="I2" s="12" t="s">
        <v>13</v>
      </c>
      <c r="J2" s="13" t="s">
        <v>14</v>
      </c>
    </row>
    <row r="3" spans="1:17" s="1" customFormat="1" ht="15" customHeight="1" outlineLevel="1">
      <c r="A3" s="19">
        <v>1</v>
      </c>
      <c r="B3" s="379">
        <v>647</v>
      </c>
      <c r="C3" s="381" t="s">
        <v>495</v>
      </c>
      <c r="D3" s="382" t="s">
        <v>496</v>
      </c>
      <c r="E3" s="383" t="s">
        <v>246</v>
      </c>
      <c r="F3" s="379" t="s">
        <v>298</v>
      </c>
      <c r="G3" s="406" t="s">
        <v>1112</v>
      </c>
      <c r="H3" s="92" t="s">
        <v>46</v>
      </c>
      <c r="I3" s="379">
        <v>8</v>
      </c>
      <c r="J3" s="381" t="s">
        <v>509</v>
      </c>
      <c r="K3" s="50"/>
      <c r="L3" s="50"/>
      <c r="M3" s="50"/>
      <c r="N3" s="50"/>
      <c r="O3" s="50"/>
      <c r="P3" s="8"/>
      <c r="Q3" s="8"/>
    </row>
    <row r="4" spans="1:17" s="1" customFormat="1" ht="15" customHeight="1" outlineLevel="1">
      <c r="A4" s="19">
        <v>2</v>
      </c>
      <c r="B4" s="371">
        <v>267</v>
      </c>
      <c r="C4" s="334" t="s">
        <v>499</v>
      </c>
      <c r="D4" s="370">
        <v>34077</v>
      </c>
      <c r="E4" s="370" t="s">
        <v>500</v>
      </c>
      <c r="F4" s="371" t="s">
        <v>324</v>
      </c>
      <c r="G4" s="407" t="s">
        <v>1110</v>
      </c>
      <c r="H4" s="92">
        <v>1</v>
      </c>
      <c r="I4" s="371">
        <v>7</v>
      </c>
      <c r="J4" s="405" t="s">
        <v>510</v>
      </c>
      <c r="K4" s="50"/>
      <c r="L4" s="50"/>
      <c r="M4" s="50"/>
      <c r="N4" s="50"/>
      <c r="O4" s="50"/>
      <c r="P4" s="8"/>
      <c r="Q4" s="8"/>
    </row>
    <row r="5" spans="1:17" s="1" customFormat="1" ht="15" customHeight="1" outlineLevel="1">
      <c r="A5" s="19">
        <v>3</v>
      </c>
      <c r="B5" s="329">
        <v>171</v>
      </c>
      <c r="C5" s="333" t="s">
        <v>492</v>
      </c>
      <c r="D5" s="366">
        <v>34496</v>
      </c>
      <c r="E5" s="366" t="s">
        <v>247</v>
      </c>
      <c r="F5" s="329" t="s">
        <v>298</v>
      </c>
      <c r="G5" s="387" t="s">
        <v>1109</v>
      </c>
      <c r="H5" s="92">
        <v>1</v>
      </c>
      <c r="I5" s="329">
        <v>6</v>
      </c>
      <c r="J5" s="333" t="s">
        <v>506</v>
      </c>
      <c r="K5" s="50"/>
      <c r="L5" s="50"/>
      <c r="M5" s="50"/>
      <c r="N5" s="50"/>
      <c r="O5" s="50"/>
      <c r="P5" s="8"/>
      <c r="Q5" s="8"/>
    </row>
    <row r="6" spans="1:17" s="1" customFormat="1" ht="15" customHeight="1" outlineLevel="1">
      <c r="A6" s="19">
        <v>4</v>
      </c>
      <c r="B6" s="329">
        <v>264</v>
      </c>
      <c r="C6" s="333" t="s">
        <v>977</v>
      </c>
      <c r="D6" s="366">
        <v>34346</v>
      </c>
      <c r="E6" s="370" t="s">
        <v>301</v>
      </c>
      <c r="F6" s="329" t="s">
        <v>302</v>
      </c>
      <c r="G6" s="387" t="s">
        <v>1111</v>
      </c>
      <c r="H6" s="92">
        <v>1</v>
      </c>
      <c r="I6" s="329">
        <v>5</v>
      </c>
      <c r="J6" s="338" t="s">
        <v>982</v>
      </c>
      <c r="K6" s="50"/>
      <c r="L6" s="50"/>
      <c r="M6" s="50"/>
      <c r="N6" s="50"/>
      <c r="O6" s="50"/>
      <c r="P6" s="8"/>
      <c r="Q6" s="8"/>
    </row>
    <row r="7" spans="1:17" s="1" customFormat="1" ht="15" customHeight="1" outlineLevel="1">
      <c r="A7" s="19">
        <v>5</v>
      </c>
      <c r="B7" s="329">
        <v>332</v>
      </c>
      <c r="C7" s="333" t="s">
        <v>528</v>
      </c>
      <c r="D7" s="387" t="s">
        <v>529</v>
      </c>
      <c r="E7" s="329" t="s">
        <v>328</v>
      </c>
      <c r="F7" s="329" t="s">
        <v>329</v>
      </c>
      <c r="G7" s="387" t="s">
        <v>1116</v>
      </c>
      <c r="H7" s="92">
        <v>1</v>
      </c>
      <c r="I7" s="329">
        <v>4</v>
      </c>
      <c r="J7" s="331" t="s">
        <v>542</v>
      </c>
      <c r="K7" s="50"/>
      <c r="L7" s="50"/>
      <c r="M7" s="50"/>
      <c r="N7" s="50"/>
      <c r="O7" s="50"/>
      <c r="P7" s="8"/>
      <c r="Q7" s="8"/>
    </row>
    <row r="8" spans="1:17" s="1" customFormat="1" ht="15" customHeight="1" outlineLevel="1">
      <c r="A8" s="19">
        <v>6</v>
      </c>
      <c r="B8" s="329">
        <v>174</v>
      </c>
      <c r="C8" s="333" t="s">
        <v>516</v>
      </c>
      <c r="D8" s="366">
        <v>34817</v>
      </c>
      <c r="E8" s="366" t="s">
        <v>247</v>
      </c>
      <c r="F8" s="329" t="s">
        <v>302</v>
      </c>
      <c r="G8" s="387" t="s">
        <v>1115</v>
      </c>
      <c r="H8" s="92">
        <v>2</v>
      </c>
      <c r="I8" s="329" t="s">
        <v>309</v>
      </c>
      <c r="J8" s="333" t="s">
        <v>536</v>
      </c>
      <c r="K8" s="50"/>
      <c r="L8" s="50"/>
      <c r="M8" s="50"/>
      <c r="N8" s="50"/>
      <c r="O8" s="50"/>
      <c r="P8" s="8"/>
      <c r="Q8" s="8"/>
    </row>
    <row r="9" spans="1:17" s="1" customFormat="1" ht="15" customHeight="1" outlineLevel="1">
      <c r="A9" s="19">
        <v>7</v>
      </c>
      <c r="B9" s="408" t="s">
        <v>978</v>
      </c>
      <c r="C9" s="409" t="s">
        <v>979</v>
      </c>
      <c r="D9" s="408" t="s">
        <v>729</v>
      </c>
      <c r="E9" s="410" t="s">
        <v>245</v>
      </c>
      <c r="F9" s="411" t="s">
        <v>302</v>
      </c>
      <c r="G9" s="581" t="s">
        <v>1114</v>
      </c>
      <c r="H9" s="92">
        <v>2</v>
      </c>
      <c r="I9" s="414" t="s">
        <v>309</v>
      </c>
      <c r="J9" s="412" t="s">
        <v>983</v>
      </c>
      <c r="K9" s="50"/>
      <c r="L9" s="50"/>
      <c r="M9" s="50"/>
      <c r="N9" s="50"/>
      <c r="O9" s="50"/>
      <c r="P9" s="8"/>
      <c r="Q9" s="8"/>
    </row>
    <row r="10" spans="1:17" s="1" customFormat="1" ht="15" customHeight="1" outlineLevel="1">
      <c r="A10" s="19"/>
      <c r="B10" s="329">
        <v>244</v>
      </c>
      <c r="C10" s="381" t="s">
        <v>981</v>
      </c>
      <c r="D10" s="366">
        <v>32514</v>
      </c>
      <c r="E10" s="383" t="s">
        <v>246</v>
      </c>
      <c r="F10" s="383" t="s">
        <v>302</v>
      </c>
      <c r="G10" s="387" t="s">
        <v>1108</v>
      </c>
      <c r="H10" s="92" t="s">
        <v>58</v>
      </c>
      <c r="I10" s="391" t="s">
        <v>429</v>
      </c>
      <c r="J10" s="331" t="s">
        <v>575</v>
      </c>
      <c r="K10" s="50"/>
      <c r="L10" s="50"/>
      <c r="M10" s="50"/>
      <c r="N10" s="50"/>
      <c r="O10" s="50"/>
      <c r="P10" s="8"/>
      <c r="Q10" s="8"/>
    </row>
    <row r="11" spans="1:17" s="1" customFormat="1" ht="15" customHeight="1" outlineLevel="1">
      <c r="A11" s="19"/>
      <c r="B11" s="367">
        <v>251</v>
      </c>
      <c r="C11" s="368" t="s">
        <v>980</v>
      </c>
      <c r="D11" s="422">
        <v>1992</v>
      </c>
      <c r="E11" s="370" t="s">
        <v>301</v>
      </c>
      <c r="F11" s="367" t="s">
        <v>324</v>
      </c>
      <c r="G11" s="380" t="s">
        <v>23</v>
      </c>
      <c r="H11" s="92"/>
      <c r="I11" s="373" t="s">
        <v>429</v>
      </c>
      <c r="J11" s="381" t="s">
        <v>984</v>
      </c>
      <c r="K11" s="50"/>
      <c r="L11" s="50"/>
      <c r="M11" s="50"/>
      <c r="N11" s="50"/>
      <c r="O11" s="50"/>
      <c r="P11" s="8"/>
      <c r="Q11" s="8"/>
    </row>
    <row r="12" spans="1:17" s="1" customFormat="1" ht="14.25">
      <c r="A12" s="3"/>
      <c r="B12" s="3"/>
      <c r="C12" s="22" t="s">
        <v>6</v>
      </c>
      <c r="D12" s="5"/>
      <c r="E12" s="26" t="s">
        <v>850</v>
      </c>
      <c r="F12" s="26" t="s">
        <v>845</v>
      </c>
      <c r="G12" s="3"/>
      <c r="H12" s="22"/>
      <c r="I12" s="3"/>
      <c r="J12" s="6"/>
      <c r="K12" s="6"/>
      <c r="L12" s="6"/>
      <c r="M12" s="6"/>
      <c r="N12" s="6"/>
      <c r="O12" s="6"/>
      <c r="P12" s="7"/>
      <c r="Q12" s="7"/>
    </row>
    <row r="13" spans="1:17" s="1" customFormat="1" ht="41.25" customHeight="1">
      <c r="A13" s="23" t="s">
        <v>5</v>
      </c>
      <c r="B13" s="10" t="s">
        <v>2</v>
      </c>
      <c r="C13" s="11" t="s">
        <v>1</v>
      </c>
      <c r="D13" s="24" t="s">
        <v>3</v>
      </c>
      <c r="E13" s="10" t="s">
        <v>36</v>
      </c>
      <c r="F13" s="10" t="s">
        <v>469</v>
      </c>
      <c r="G13" s="355" t="s">
        <v>78</v>
      </c>
      <c r="H13" s="117"/>
      <c r="I13" s="12" t="s">
        <v>21</v>
      </c>
      <c r="J13" s="13" t="s">
        <v>39</v>
      </c>
      <c r="K13" s="6"/>
      <c r="L13" s="6"/>
      <c r="M13" s="6"/>
      <c r="N13" s="6"/>
      <c r="O13" s="6"/>
      <c r="P13" s="7"/>
      <c r="Q13" s="7"/>
    </row>
    <row r="14" spans="1:17" s="1" customFormat="1" ht="14.25">
      <c r="A14" s="19">
        <v>4</v>
      </c>
      <c r="B14" s="329">
        <v>244</v>
      </c>
      <c r="C14" s="381" t="s">
        <v>981</v>
      </c>
      <c r="D14" s="366">
        <v>32514</v>
      </c>
      <c r="E14" s="383" t="s">
        <v>246</v>
      </c>
      <c r="F14" s="383" t="s">
        <v>302</v>
      </c>
      <c r="G14" s="387" t="s">
        <v>1108</v>
      </c>
      <c r="H14" s="92"/>
      <c r="I14" s="391" t="s">
        <v>429</v>
      </c>
      <c r="J14" s="6"/>
      <c r="K14" s="6"/>
      <c r="L14" s="6"/>
      <c r="M14" s="6"/>
      <c r="N14" s="6"/>
      <c r="O14" s="6"/>
      <c r="P14" s="7"/>
      <c r="Q14" s="7"/>
    </row>
    <row r="15" spans="1:17" s="1" customFormat="1" ht="14.25">
      <c r="A15" s="19">
        <v>3</v>
      </c>
      <c r="B15" s="367">
        <v>251</v>
      </c>
      <c r="C15" s="368" t="s">
        <v>980</v>
      </c>
      <c r="D15" s="422">
        <v>1992</v>
      </c>
      <c r="E15" s="370" t="s">
        <v>301</v>
      </c>
      <c r="F15" s="367" t="s">
        <v>324</v>
      </c>
      <c r="G15" s="380" t="s">
        <v>23</v>
      </c>
      <c r="H15" s="92"/>
      <c r="I15" s="373" t="s">
        <v>429</v>
      </c>
      <c r="J15" s="6" t="s">
        <v>976</v>
      </c>
      <c r="K15" s="6"/>
      <c r="L15" s="6"/>
      <c r="M15" s="6"/>
      <c r="N15" s="6"/>
      <c r="O15" s="6"/>
      <c r="P15" s="7"/>
      <c r="Q15" s="7"/>
    </row>
    <row r="16" spans="1:17" s="1" customFormat="1" ht="14.25">
      <c r="A16" s="19"/>
      <c r="B16" s="230"/>
      <c r="C16" s="231"/>
      <c r="D16" s="234"/>
      <c r="E16" s="46"/>
      <c r="F16" s="241"/>
      <c r="G16" s="14"/>
      <c r="H16" s="51"/>
      <c r="I16" s="230"/>
      <c r="J16" s="6"/>
      <c r="K16" s="6"/>
      <c r="L16" s="6"/>
      <c r="M16" s="6"/>
      <c r="N16" s="6"/>
      <c r="O16" s="6"/>
      <c r="P16" s="7"/>
      <c r="Q16" s="7"/>
    </row>
    <row r="17" spans="1:17" s="1" customFormat="1" ht="14.25">
      <c r="A17" s="3"/>
      <c r="B17" s="3"/>
      <c r="C17" s="22" t="s">
        <v>7</v>
      </c>
      <c r="D17" s="5"/>
      <c r="E17" s="3"/>
      <c r="F17" s="3"/>
      <c r="G17" s="3"/>
      <c r="H17" s="22"/>
      <c r="I17" s="3"/>
      <c r="J17" s="6"/>
      <c r="K17" s="6"/>
      <c r="L17" s="6"/>
      <c r="M17" s="6"/>
      <c r="N17" s="6"/>
      <c r="O17" s="6"/>
      <c r="P17" s="7"/>
      <c r="Q17" s="7"/>
    </row>
    <row r="18" spans="1:17" s="1" customFormat="1" ht="41.25" customHeight="1">
      <c r="A18" s="23" t="s">
        <v>5</v>
      </c>
      <c r="B18" s="10" t="s">
        <v>2</v>
      </c>
      <c r="C18" s="11" t="s">
        <v>1</v>
      </c>
      <c r="D18" s="24" t="s">
        <v>3</v>
      </c>
      <c r="E18" s="10" t="s">
        <v>36</v>
      </c>
      <c r="F18" s="10" t="s">
        <v>469</v>
      </c>
      <c r="G18" s="355" t="s">
        <v>78</v>
      </c>
      <c r="H18" s="117"/>
      <c r="I18" s="12" t="s">
        <v>21</v>
      </c>
      <c r="J18" s="13" t="s">
        <v>39</v>
      </c>
      <c r="K18" s="6"/>
      <c r="L18" s="6"/>
      <c r="M18" s="6"/>
      <c r="N18" s="6"/>
      <c r="O18" s="6"/>
      <c r="P18" s="7"/>
      <c r="Q18" s="7"/>
    </row>
    <row r="19" spans="1:17" s="1" customFormat="1" ht="14.25">
      <c r="A19" s="19">
        <v>5</v>
      </c>
      <c r="B19" s="379">
        <v>647</v>
      </c>
      <c r="C19" s="381" t="s">
        <v>495</v>
      </c>
      <c r="D19" s="382" t="s">
        <v>496</v>
      </c>
      <c r="E19" s="383" t="s">
        <v>246</v>
      </c>
      <c r="F19" s="379" t="s">
        <v>298</v>
      </c>
      <c r="G19" s="406" t="s">
        <v>1112</v>
      </c>
      <c r="H19" s="92"/>
      <c r="I19" s="379" t="s">
        <v>304</v>
      </c>
      <c r="J19" s="6"/>
      <c r="K19" s="6"/>
      <c r="L19" s="6"/>
      <c r="M19" s="6"/>
      <c r="N19" s="6"/>
      <c r="O19" s="6"/>
      <c r="P19" s="7"/>
      <c r="Q19" s="7"/>
    </row>
    <row r="20" spans="1:17" s="1" customFormat="1" ht="14.25">
      <c r="A20" s="19">
        <v>3</v>
      </c>
      <c r="B20" s="371">
        <v>267</v>
      </c>
      <c r="C20" s="334" t="s">
        <v>499</v>
      </c>
      <c r="D20" s="370">
        <v>34077</v>
      </c>
      <c r="E20" s="370" t="s">
        <v>500</v>
      </c>
      <c r="F20" s="371" t="s">
        <v>324</v>
      </c>
      <c r="G20" s="407" t="s">
        <v>1110</v>
      </c>
      <c r="H20" s="92"/>
      <c r="I20" s="371" t="s">
        <v>304</v>
      </c>
      <c r="J20" s="6"/>
      <c r="K20" s="6"/>
      <c r="L20" s="6"/>
      <c r="M20" s="6"/>
      <c r="N20" s="6"/>
      <c r="O20" s="6"/>
      <c r="P20" s="7"/>
      <c r="Q20" s="7"/>
    </row>
    <row r="21" spans="1:17" s="1" customFormat="1" ht="14.25">
      <c r="A21" s="19">
        <v>2</v>
      </c>
      <c r="B21" s="329">
        <v>171</v>
      </c>
      <c r="C21" s="333" t="s">
        <v>492</v>
      </c>
      <c r="D21" s="366">
        <v>34496</v>
      </c>
      <c r="E21" s="366" t="s">
        <v>247</v>
      </c>
      <c r="F21" s="329" t="s">
        <v>298</v>
      </c>
      <c r="G21" s="387" t="s">
        <v>1109</v>
      </c>
      <c r="H21" s="92"/>
      <c r="I21" s="329" t="s">
        <v>304</v>
      </c>
      <c r="J21" s="6"/>
      <c r="K21" s="6"/>
      <c r="L21" s="6"/>
      <c r="M21" s="6"/>
      <c r="N21" s="6"/>
      <c r="O21" s="6"/>
      <c r="P21" s="7"/>
      <c r="Q21" s="7"/>
    </row>
    <row r="22" spans="1:17" s="1" customFormat="1" ht="14.25">
      <c r="A22" s="3">
        <v>4</v>
      </c>
      <c r="B22" s="329">
        <v>264</v>
      </c>
      <c r="C22" s="333" t="s">
        <v>977</v>
      </c>
      <c r="D22" s="366">
        <v>34346</v>
      </c>
      <c r="E22" s="370" t="s">
        <v>301</v>
      </c>
      <c r="F22" s="329" t="s">
        <v>302</v>
      </c>
      <c r="G22" s="387" t="s">
        <v>1111</v>
      </c>
      <c r="H22" s="92"/>
      <c r="I22" s="329" t="s">
        <v>304</v>
      </c>
      <c r="J22" s="6"/>
      <c r="K22" s="6"/>
      <c r="L22" s="6"/>
      <c r="M22" s="6"/>
      <c r="N22" s="6"/>
      <c r="O22" s="6"/>
      <c r="P22" s="7"/>
      <c r="Q22" s="7"/>
    </row>
    <row r="23" spans="1:17" s="1" customFormat="1" ht="14.25">
      <c r="A23" s="19">
        <v>8</v>
      </c>
      <c r="B23" s="329">
        <v>332</v>
      </c>
      <c r="C23" s="333" t="s">
        <v>528</v>
      </c>
      <c r="D23" s="387" t="s">
        <v>529</v>
      </c>
      <c r="E23" s="329" t="s">
        <v>328</v>
      </c>
      <c r="F23" s="329" t="s">
        <v>329</v>
      </c>
      <c r="G23" s="387" t="s">
        <v>1116</v>
      </c>
      <c r="H23" s="92"/>
      <c r="I23" s="329" t="s">
        <v>304</v>
      </c>
      <c r="J23" s="6"/>
      <c r="K23" s="6"/>
      <c r="L23" s="6"/>
      <c r="M23" s="6"/>
      <c r="N23" s="6"/>
      <c r="O23" s="6"/>
      <c r="P23" s="7"/>
      <c r="Q23" s="7"/>
    </row>
    <row r="24" spans="1:17" s="1" customFormat="1" ht="14.25">
      <c r="A24" s="19">
        <v>7</v>
      </c>
      <c r="B24" s="329">
        <v>174</v>
      </c>
      <c r="C24" s="333" t="s">
        <v>516</v>
      </c>
      <c r="D24" s="366">
        <v>34817</v>
      </c>
      <c r="E24" s="366" t="s">
        <v>247</v>
      </c>
      <c r="F24" s="329" t="s">
        <v>302</v>
      </c>
      <c r="G24" s="387" t="s">
        <v>1115</v>
      </c>
      <c r="H24" s="92"/>
      <c r="I24" s="329" t="s">
        <v>309</v>
      </c>
      <c r="J24" s="6"/>
      <c r="K24" s="6"/>
      <c r="L24" s="6"/>
      <c r="M24" s="6"/>
      <c r="N24" s="6"/>
      <c r="O24" s="6"/>
      <c r="P24" s="7"/>
      <c r="Q24" s="7"/>
    </row>
    <row r="25" spans="1:17" s="1" customFormat="1" ht="14.25">
      <c r="A25" s="19">
        <v>6</v>
      </c>
      <c r="B25" s="408" t="s">
        <v>978</v>
      </c>
      <c r="C25" s="409" t="s">
        <v>979</v>
      </c>
      <c r="D25" s="408" t="s">
        <v>729</v>
      </c>
      <c r="E25" s="410" t="s">
        <v>245</v>
      </c>
      <c r="F25" s="411" t="s">
        <v>302</v>
      </c>
      <c r="G25" s="581" t="s">
        <v>1114</v>
      </c>
      <c r="H25" s="92"/>
      <c r="I25" s="414" t="s">
        <v>309</v>
      </c>
      <c r="J25" s="6"/>
      <c r="K25" s="6"/>
      <c r="L25" s="6"/>
      <c r="M25" s="6"/>
      <c r="N25" s="6"/>
      <c r="O25" s="6"/>
      <c r="P25" s="7"/>
      <c r="Q25" s="7"/>
    </row>
    <row r="26" spans="1:17" s="1" customFormat="1" ht="14.25">
      <c r="A26" s="19"/>
      <c r="B26" s="230"/>
      <c r="C26" s="231"/>
      <c r="D26" s="234"/>
      <c r="E26" s="46"/>
      <c r="F26" s="241"/>
      <c r="G26" s="14"/>
      <c r="H26" s="51"/>
      <c r="I26" s="230"/>
      <c r="J26" s="6"/>
      <c r="K26" s="6"/>
      <c r="L26" s="6"/>
      <c r="M26" s="6"/>
      <c r="N26" s="6"/>
      <c r="O26" s="6"/>
      <c r="P26" s="7"/>
      <c r="Q26" s="7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2"/>
  <dimension ref="A1:U38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140625" style="103" customWidth="1"/>
    <col min="2" max="2" width="3.57421875" style="3" customWidth="1"/>
    <col min="3" max="3" width="18.57421875" style="22" customWidth="1"/>
    <col min="4" max="4" width="7.140625" style="5" customWidth="1"/>
    <col min="5" max="5" width="12.57421875" style="26" customWidth="1"/>
    <col min="6" max="6" width="11.57421875" style="26" customWidth="1"/>
    <col min="7" max="7" width="9.00390625" style="3" bestFit="1" customWidth="1"/>
    <col min="8" max="8" width="4.421875" style="22" customWidth="1"/>
    <col min="9" max="9" width="3.57421875" style="3" customWidth="1"/>
    <col min="10" max="10" width="19.421875" style="6" customWidth="1"/>
    <col min="11" max="14" width="0" style="50" hidden="1" customWidth="1"/>
    <col min="15" max="19" width="9.140625" style="50" customWidth="1"/>
    <col min="20" max="21" width="9.140625" style="8" customWidth="1"/>
  </cols>
  <sheetData>
    <row r="1" spans="3:10" ht="15.75">
      <c r="C1" s="4" t="s">
        <v>288</v>
      </c>
      <c r="E1" s="3"/>
      <c r="F1" s="3"/>
      <c r="J1" s="26" t="s">
        <v>867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35" t="s">
        <v>4</v>
      </c>
      <c r="H2" s="117" t="s">
        <v>12</v>
      </c>
      <c r="I2" s="12" t="s">
        <v>13</v>
      </c>
      <c r="J2" s="13" t="s">
        <v>14</v>
      </c>
      <c r="L2" s="50" t="s">
        <v>120</v>
      </c>
    </row>
    <row r="3" spans="1:14" ht="15" customHeight="1" outlineLevel="1">
      <c r="A3" s="103">
        <v>1</v>
      </c>
      <c r="B3" s="394" t="s">
        <v>475</v>
      </c>
      <c r="C3" s="381" t="s">
        <v>476</v>
      </c>
      <c r="D3" s="382" t="s">
        <v>477</v>
      </c>
      <c r="E3" s="383" t="s">
        <v>246</v>
      </c>
      <c r="F3" s="379" t="s">
        <v>298</v>
      </c>
      <c r="G3" s="406" t="s">
        <v>1103</v>
      </c>
      <c r="H3" s="97" t="s">
        <v>46</v>
      </c>
      <c r="I3" s="379">
        <v>8</v>
      </c>
      <c r="J3" s="381" t="s">
        <v>485</v>
      </c>
      <c r="K3" s="308" t="str">
        <f>G3</f>
        <v>1.01,46</v>
      </c>
      <c r="L3" s="299">
        <v>0</v>
      </c>
      <c r="M3" s="299">
        <f>""</f>
      </c>
      <c r="N3" s="50" t="str">
        <f aca="true" t="shared" si="0" ref="N3:N18">VLOOKUP(K3,жен400сб,2)</f>
        <v>КМС</v>
      </c>
    </row>
    <row r="4" spans="1:14" ht="15" customHeight="1" outlineLevel="1">
      <c r="A4" s="103">
        <v>2</v>
      </c>
      <c r="B4" s="329">
        <v>179</v>
      </c>
      <c r="C4" s="333" t="s">
        <v>565</v>
      </c>
      <c r="D4" s="366">
        <v>34007</v>
      </c>
      <c r="E4" s="366" t="s">
        <v>247</v>
      </c>
      <c r="F4" s="329" t="s">
        <v>324</v>
      </c>
      <c r="G4" s="387" t="s">
        <v>1107</v>
      </c>
      <c r="H4" s="97" t="s">
        <v>46</v>
      </c>
      <c r="I4" s="329">
        <v>7</v>
      </c>
      <c r="J4" s="331" t="s">
        <v>566</v>
      </c>
      <c r="K4" s="308" t="str">
        <f aca="true" t="shared" si="1" ref="K4:K18">G4</f>
        <v>1.03,65</v>
      </c>
      <c r="L4" s="299"/>
      <c r="M4" s="299"/>
      <c r="N4" s="50" t="str">
        <f t="shared" si="0"/>
        <v>КМС</v>
      </c>
    </row>
    <row r="5" spans="1:14" ht="15" customHeight="1" outlineLevel="1">
      <c r="A5" s="103">
        <v>3</v>
      </c>
      <c r="B5" s="374">
        <v>89</v>
      </c>
      <c r="C5" s="377" t="s">
        <v>561</v>
      </c>
      <c r="D5" s="378">
        <v>34672</v>
      </c>
      <c r="E5" s="374" t="s">
        <v>245</v>
      </c>
      <c r="F5" s="374" t="s">
        <v>296</v>
      </c>
      <c r="G5" s="374" t="s">
        <v>1104</v>
      </c>
      <c r="H5" s="97">
        <v>1</v>
      </c>
      <c r="I5" s="374">
        <v>6</v>
      </c>
      <c r="J5" s="377" t="s">
        <v>562</v>
      </c>
      <c r="K5" s="308" t="str">
        <f t="shared" si="1"/>
        <v>1.04,83</v>
      </c>
      <c r="L5" s="300">
        <v>53</v>
      </c>
      <c r="M5" s="299" t="s">
        <v>43</v>
      </c>
      <c r="N5" s="50">
        <f t="shared" si="0"/>
        <v>1</v>
      </c>
    </row>
    <row r="6" spans="1:14" ht="15" customHeight="1" outlineLevel="1">
      <c r="A6" s="103">
        <v>4</v>
      </c>
      <c r="B6" s="329">
        <v>172</v>
      </c>
      <c r="C6" s="333" t="s">
        <v>568</v>
      </c>
      <c r="D6" s="366">
        <v>35361</v>
      </c>
      <c r="E6" s="366" t="s">
        <v>247</v>
      </c>
      <c r="F6" s="329" t="s">
        <v>302</v>
      </c>
      <c r="G6" s="387" t="s">
        <v>1100</v>
      </c>
      <c r="H6" s="97">
        <v>1</v>
      </c>
      <c r="I6" s="329" t="s">
        <v>309</v>
      </c>
      <c r="J6" s="331" t="s">
        <v>536</v>
      </c>
      <c r="K6" s="308" t="str">
        <f t="shared" si="1"/>
        <v>1.06,31</v>
      </c>
      <c r="L6" s="300">
        <v>53.12</v>
      </c>
      <c r="M6" s="299" t="s">
        <v>44</v>
      </c>
      <c r="N6" s="50">
        <f t="shared" si="0"/>
        <v>1</v>
      </c>
    </row>
    <row r="7" spans="1:14" ht="15" customHeight="1" outlineLevel="1">
      <c r="A7" s="103">
        <v>5</v>
      </c>
      <c r="B7" s="329">
        <v>279</v>
      </c>
      <c r="C7" s="333" t="s">
        <v>989</v>
      </c>
      <c r="D7" s="366">
        <v>34237</v>
      </c>
      <c r="E7" s="370" t="s">
        <v>301</v>
      </c>
      <c r="F7" s="329" t="s">
        <v>302</v>
      </c>
      <c r="G7" s="14" t="s">
        <v>1102</v>
      </c>
      <c r="H7" s="97">
        <v>1</v>
      </c>
      <c r="I7" s="329">
        <v>5</v>
      </c>
      <c r="J7" s="405" t="s">
        <v>993</v>
      </c>
      <c r="K7" s="308" t="str">
        <f t="shared" si="1"/>
        <v>1.07,36</v>
      </c>
      <c r="L7" s="300">
        <v>55.51</v>
      </c>
      <c r="M7" s="299" t="s">
        <v>45</v>
      </c>
      <c r="N7" s="50">
        <f t="shared" si="0"/>
        <v>1</v>
      </c>
    </row>
    <row r="8" spans="1:14" ht="15" customHeight="1" outlineLevel="1">
      <c r="A8" s="103">
        <v>6</v>
      </c>
      <c r="B8" s="329">
        <v>155</v>
      </c>
      <c r="C8" s="333" t="s">
        <v>986</v>
      </c>
      <c r="D8" s="366">
        <v>34079</v>
      </c>
      <c r="E8" s="366" t="s">
        <v>247</v>
      </c>
      <c r="F8" s="329" t="s">
        <v>324</v>
      </c>
      <c r="G8" s="387" t="s">
        <v>1105</v>
      </c>
      <c r="H8" s="97">
        <v>1</v>
      </c>
      <c r="I8" s="329">
        <v>4</v>
      </c>
      <c r="J8" s="331" t="s">
        <v>465</v>
      </c>
      <c r="K8" s="308" t="str">
        <f t="shared" si="1"/>
        <v>1.08,16</v>
      </c>
      <c r="L8" s="300" t="s">
        <v>121</v>
      </c>
      <c r="M8" s="299" t="s">
        <v>46</v>
      </c>
      <c r="N8" s="50">
        <f t="shared" si="0"/>
        <v>1</v>
      </c>
    </row>
    <row r="9" spans="1:14" ht="15" customHeight="1" outlineLevel="1">
      <c r="A9" s="103">
        <v>7</v>
      </c>
      <c r="B9" s="388">
        <v>10</v>
      </c>
      <c r="C9" s="392" t="s">
        <v>990</v>
      </c>
      <c r="D9" s="390">
        <v>35233</v>
      </c>
      <c r="E9" s="397" t="s">
        <v>245</v>
      </c>
      <c r="F9" s="397" t="s">
        <v>324</v>
      </c>
      <c r="G9" s="395" t="s">
        <v>1101</v>
      </c>
      <c r="H9" s="97">
        <v>2</v>
      </c>
      <c r="I9" s="388" t="s">
        <v>309</v>
      </c>
      <c r="J9" s="392" t="s">
        <v>935</v>
      </c>
      <c r="K9" s="308" t="str">
        <f t="shared" si="1"/>
        <v>1.09,21</v>
      </c>
      <c r="L9" s="300" t="s">
        <v>122</v>
      </c>
      <c r="M9" s="299">
        <v>1</v>
      </c>
      <c r="N9" s="50">
        <f t="shared" si="0"/>
        <v>2</v>
      </c>
    </row>
    <row r="10" spans="1:14" ht="15" customHeight="1" outlineLevel="1">
      <c r="A10" s="103">
        <v>8</v>
      </c>
      <c r="B10" s="329">
        <v>315</v>
      </c>
      <c r="C10" s="333" t="s">
        <v>481</v>
      </c>
      <c r="D10" s="387" t="s">
        <v>482</v>
      </c>
      <c r="E10" s="329" t="s">
        <v>328</v>
      </c>
      <c r="F10" s="329" t="s">
        <v>329</v>
      </c>
      <c r="G10" s="387" t="s">
        <v>1106</v>
      </c>
      <c r="H10" s="97">
        <v>2</v>
      </c>
      <c r="I10" s="329">
        <v>3</v>
      </c>
      <c r="J10" s="331" t="s">
        <v>488</v>
      </c>
      <c r="K10" s="308" t="str">
        <f t="shared" si="1"/>
        <v>1.11,75</v>
      </c>
      <c r="L10" s="300" t="s">
        <v>123</v>
      </c>
      <c r="M10" s="299">
        <v>2</v>
      </c>
      <c r="N10" s="50">
        <f t="shared" si="0"/>
        <v>2</v>
      </c>
    </row>
    <row r="11" spans="1:14" ht="15" customHeight="1" outlineLevel="1">
      <c r="A11" s="103">
        <v>9</v>
      </c>
      <c r="B11" s="388">
        <v>251</v>
      </c>
      <c r="C11" s="392" t="s">
        <v>985</v>
      </c>
      <c r="D11" s="390">
        <v>34061</v>
      </c>
      <c r="E11" s="397" t="s">
        <v>245</v>
      </c>
      <c r="F11" s="397" t="s">
        <v>324</v>
      </c>
      <c r="G11" s="395" t="s">
        <v>1099</v>
      </c>
      <c r="H11" s="97">
        <v>3</v>
      </c>
      <c r="I11" s="388" t="s">
        <v>309</v>
      </c>
      <c r="J11" s="392" t="s">
        <v>991</v>
      </c>
      <c r="K11" s="308" t="str">
        <f t="shared" si="1"/>
        <v>1.14,24</v>
      </c>
      <c r="L11" s="300" t="s">
        <v>124</v>
      </c>
      <c r="M11" s="299">
        <v>3</v>
      </c>
      <c r="N11" s="50">
        <f t="shared" si="0"/>
        <v>3</v>
      </c>
    </row>
    <row r="12" spans="2:14" ht="15" customHeight="1" outlineLevel="1">
      <c r="B12" s="329">
        <v>316</v>
      </c>
      <c r="C12" s="333" t="s">
        <v>987</v>
      </c>
      <c r="D12" s="387" t="s">
        <v>988</v>
      </c>
      <c r="E12" s="329" t="s">
        <v>328</v>
      </c>
      <c r="F12" s="329" t="s">
        <v>329</v>
      </c>
      <c r="G12" s="387" t="s">
        <v>23</v>
      </c>
      <c r="H12" s="97"/>
      <c r="I12" s="329" t="s">
        <v>304</v>
      </c>
      <c r="J12" s="331" t="s">
        <v>992</v>
      </c>
      <c r="K12" s="308" t="str">
        <f t="shared" si="1"/>
        <v>DNF</v>
      </c>
      <c r="L12" s="300" t="s">
        <v>125</v>
      </c>
      <c r="M12" s="299" t="s">
        <v>47</v>
      </c>
      <c r="N12" s="50" t="str">
        <f t="shared" si="0"/>
        <v>б/р</v>
      </c>
    </row>
    <row r="13" spans="2:14" ht="15" customHeight="1" outlineLevel="1">
      <c r="B13" s="388">
        <v>73</v>
      </c>
      <c r="C13" s="389" t="s">
        <v>585</v>
      </c>
      <c r="D13" s="388">
        <v>1988</v>
      </c>
      <c r="E13" s="388" t="s">
        <v>245</v>
      </c>
      <c r="F13" s="388" t="s">
        <v>302</v>
      </c>
      <c r="G13" s="620">
        <v>59.1</v>
      </c>
      <c r="H13" s="97" t="s">
        <v>45</v>
      </c>
      <c r="I13" s="388" t="s">
        <v>429</v>
      </c>
      <c r="J13" s="392" t="s">
        <v>586</v>
      </c>
      <c r="K13" s="308">
        <f t="shared" si="1"/>
        <v>59.1</v>
      </c>
      <c r="L13" s="300" t="s">
        <v>126</v>
      </c>
      <c r="M13" s="299" t="s">
        <v>48</v>
      </c>
      <c r="N13" s="50" t="str">
        <f t="shared" si="0"/>
        <v>МС </v>
      </c>
    </row>
    <row r="14" spans="2:14" ht="15" customHeight="1" outlineLevel="1">
      <c r="B14" s="230"/>
      <c r="C14" s="231"/>
      <c r="D14" s="234"/>
      <c r="E14" s="234"/>
      <c r="F14" s="241"/>
      <c r="G14" s="14"/>
      <c r="H14" s="97">
        <f>N14</f>
      </c>
      <c r="I14" s="230"/>
      <c r="J14" s="21"/>
      <c r="K14" s="308">
        <f t="shared" si="1"/>
        <v>0</v>
      </c>
      <c r="L14" s="300" t="s">
        <v>119</v>
      </c>
      <c r="M14" s="299" t="s">
        <v>50</v>
      </c>
      <c r="N14" s="50">
        <f t="shared" si="0"/>
      </c>
    </row>
    <row r="15" spans="2:14" ht="15" customHeight="1" hidden="1" outlineLevel="1">
      <c r="B15" s="210"/>
      <c r="C15" s="228"/>
      <c r="D15" s="229"/>
      <c r="E15" s="229"/>
      <c r="F15" s="244"/>
      <c r="G15" s="14"/>
      <c r="H15" s="97">
        <f>N15</f>
      </c>
      <c r="I15" s="210"/>
      <c r="J15" s="187"/>
      <c r="K15" s="308">
        <f t="shared" si="1"/>
        <v>0</v>
      </c>
      <c r="L15" s="300" t="s">
        <v>127</v>
      </c>
      <c r="M15" s="299" t="s">
        <v>50</v>
      </c>
      <c r="N15" s="50">
        <f t="shared" si="0"/>
      </c>
    </row>
    <row r="16" spans="2:14" ht="15" customHeight="1" hidden="1" outlineLevel="1">
      <c r="B16" s="19"/>
      <c r="C16" s="226"/>
      <c r="D16" s="46"/>
      <c r="E16" s="15"/>
      <c r="F16" s="19"/>
      <c r="G16" s="14"/>
      <c r="H16" s="97">
        <f>N16</f>
      </c>
      <c r="I16" s="19"/>
      <c r="J16" s="17"/>
      <c r="K16" s="308">
        <f t="shared" si="1"/>
        <v>0</v>
      </c>
      <c r="N16" s="50">
        <f t="shared" si="0"/>
      </c>
    </row>
    <row r="17" spans="2:14" ht="15" customHeight="1" hidden="1" outlineLevel="1">
      <c r="B17" s="19"/>
      <c r="C17" s="226"/>
      <c r="D17" s="46"/>
      <c r="E17" s="15"/>
      <c r="F17" s="19"/>
      <c r="G17" s="14"/>
      <c r="H17" s="97">
        <f>N17</f>
      </c>
      <c r="I17" s="19"/>
      <c r="J17" s="17"/>
      <c r="K17" s="308">
        <f t="shared" si="1"/>
        <v>0</v>
      </c>
      <c r="N17" s="50">
        <f t="shared" si="0"/>
      </c>
    </row>
    <row r="18" spans="2:14" ht="15" customHeight="1" hidden="1" outlineLevel="1">
      <c r="B18" s="19"/>
      <c r="C18" s="226"/>
      <c r="D18" s="46"/>
      <c r="E18" s="15"/>
      <c r="F18" s="19"/>
      <c r="G18" s="14"/>
      <c r="H18" s="97">
        <f>N18</f>
      </c>
      <c r="I18" s="19"/>
      <c r="J18" s="17"/>
      <c r="K18" s="308">
        <f t="shared" si="1"/>
        <v>0</v>
      </c>
      <c r="N18" s="50">
        <f t="shared" si="0"/>
      </c>
    </row>
    <row r="19" spans="1:21" s="1" customFormat="1" ht="14.25" hidden="1">
      <c r="A19" s="258"/>
      <c r="B19" s="3"/>
      <c r="C19" s="22"/>
      <c r="D19" s="5"/>
      <c r="E19" s="3"/>
      <c r="F19" s="3"/>
      <c r="G19" s="3"/>
      <c r="H19" s="22"/>
      <c r="I19" s="3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7"/>
    </row>
    <row r="20" spans="1:21" s="1" customFormat="1" ht="14.25">
      <c r="A20" s="258"/>
      <c r="B20" s="3"/>
      <c r="C20" s="22" t="s">
        <v>6</v>
      </c>
      <c r="D20" s="5"/>
      <c r="E20" s="26" t="s">
        <v>208</v>
      </c>
      <c r="F20" s="26" t="s">
        <v>845</v>
      </c>
      <c r="G20" s="3"/>
      <c r="H20" s="22"/>
      <c r="I20" s="3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7"/>
    </row>
    <row r="21" spans="1:21" s="1" customFormat="1" ht="41.25" customHeight="1">
      <c r="A21" s="23" t="s">
        <v>5</v>
      </c>
      <c r="B21" s="10" t="s">
        <v>2</v>
      </c>
      <c r="C21" s="11" t="s">
        <v>1</v>
      </c>
      <c r="D21" s="24" t="s">
        <v>3</v>
      </c>
      <c r="E21" s="10" t="s">
        <v>36</v>
      </c>
      <c r="F21" s="10" t="s">
        <v>469</v>
      </c>
      <c r="G21" s="35" t="s">
        <v>4</v>
      </c>
      <c r="H21" s="117"/>
      <c r="I21" s="12" t="s">
        <v>21</v>
      </c>
      <c r="J21" s="13" t="s">
        <v>39</v>
      </c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</row>
    <row r="22" spans="1:21" s="1" customFormat="1" ht="15.75">
      <c r="A22" s="103">
        <v>1</v>
      </c>
      <c r="B22" s="19"/>
      <c r="C22" s="226"/>
      <c r="D22" s="46"/>
      <c r="E22" s="15"/>
      <c r="F22" s="19"/>
      <c r="G22" s="14"/>
      <c r="H22" s="51"/>
      <c r="I22" s="19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</row>
    <row r="23" spans="1:21" s="1" customFormat="1" ht="15.75">
      <c r="A23" s="103">
        <v>2</v>
      </c>
      <c r="B23" s="388">
        <v>73</v>
      </c>
      <c r="C23" s="389" t="s">
        <v>585</v>
      </c>
      <c r="D23" s="388">
        <v>1988</v>
      </c>
      <c r="E23" s="388" t="s">
        <v>245</v>
      </c>
      <c r="F23" s="388" t="s">
        <v>302</v>
      </c>
      <c r="G23" s="620">
        <v>59.1</v>
      </c>
      <c r="H23" s="97"/>
      <c r="I23" s="388" t="s">
        <v>429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</row>
    <row r="24" spans="1:21" s="1" customFormat="1" ht="15.75">
      <c r="A24" s="103">
        <v>4</v>
      </c>
      <c r="B24" s="329">
        <v>172</v>
      </c>
      <c r="C24" s="333" t="s">
        <v>568</v>
      </c>
      <c r="D24" s="366">
        <v>35361</v>
      </c>
      <c r="E24" s="366" t="s">
        <v>247</v>
      </c>
      <c r="F24" s="329" t="s">
        <v>302</v>
      </c>
      <c r="G24" s="387" t="s">
        <v>1100</v>
      </c>
      <c r="H24" s="97"/>
      <c r="I24" s="329" t="s">
        <v>309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</row>
    <row r="25" spans="1:21" s="1" customFormat="1" ht="14.25">
      <c r="A25" s="19">
        <v>5</v>
      </c>
      <c r="B25" s="388">
        <v>10</v>
      </c>
      <c r="C25" s="392" t="s">
        <v>990</v>
      </c>
      <c r="D25" s="390">
        <v>35233</v>
      </c>
      <c r="E25" s="397" t="s">
        <v>245</v>
      </c>
      <c r="F25" s="397" t="s">
        <v>324</v>
      </c>
      <c r="G25" s="395" t="s">
        <v>1101</v>
      </c>
      <c r="H25" s="97"/>
      <c r="I25" s="388" t="s">
        <v>309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</row>
    <row r="26" spans="1:21" s="1" customFormat="1" ht="15.75">
      <c r="A26" s="103">
        <v>3</v>
      </c>
      <c r="B26" s="388">
        <v>251</v>
      </c>
      <c r="C26" s="392" t="s">
        <v>985</v>
      </c>
      <c r="D26" s="390">
        <v>34061</v>
      </c>
      <c r="E26" s="397" t="s">
        <v>245</v>
      </c>
      <c r="F26" s="397" t="s">
        <v>324</v>
      </c>
      <c r="G26" s="395" t="s">
        <v>1099</v>
      </c>
      <c r="H26" s="97"/>
      <c r="I26" s="388" t="s">
        <v>309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</row>
    <row r="27" spans="1:21" s="1" customFormat="1" ht="14.25">
      <c r="A27" s="19">
        <v>6</v>
      </c>
      <c r="B27" s="230"/>
      <c r="C27" s="231"/>
      <c r="D27" s="234"/>
      <c r="E27" s="46"/>
      <c r="F27" s="241"/>
      <c r="G27" s="14"/>
      <c r="H27" s="51"/>
      <c r="I27" s="230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</row>
    <row r="28" spans="1:21" s="1" customFormat="1" ht="14.25">
      <c r="A28" s="258"/>
      <c r="B28" s="3"/>
      <c r="C28" s="22" t="s">
        <v>7</v>
      </c>
      <c r="D28" s="5"/>
      <c r="E28" s="3"/>
      <c r="F28" s="3"/>
      <c r="G28" s="3"/>
      <c r="H28" s="22"/>
      <c r="I28" s="3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</row>
    <row r="29" spans="1:21" s="1" customFormat="1" ht="41.25" customHeight="1">
      <c r="A29" s="23" t="s">
        <v>5</v>
      </c>
      <c r="B29" s="10" t="s">
        <v>2</v>
      </c>
      <c r="C29" s="11" t="s">
        <v>1</v>
      </c>
      <c r="D29" s="24" t="s">
        <v>3</v>
      </c>
      <c r="E29" s="10" t="s">
        <v>36</v>
      </c>
      <c r="F29" s="10" t="s">
        <v>469</v>
      </c>
      <c r="G29" s="35" t="s">
        <v>4</v>
      </c>
      <c r="H29" s="117"/>
      <c r="I29" s="12" t="s">
        <v>21</v>
      </c>
      <c r="J29" s="13" t="s">
        <v>39</v>
      </c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</row>
    <row r="30" spans="1:21" s="1" customFormat="1" ht="15.75">
      <c r="A30" s="103">
        <v>1</v>
      </c>
      <c r="B30" s="223"/>
      <c r="C30" s="224"/>
      <c r="D30" s="46"/>
      <c r="E30" s="15"/>
      <c r="F30" s="223"/>
      <c r="G30" s="14"/>
      <c r="H30" s="51"/>
      <c r="I30" s="223"/>
      <c r="J30" s="30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</row>
    <row r="31" spans="1:21" s="1" customFormat="1" ht="15.75">
      <c r="A31" s="103">
        <v>4</v>
      </c>
      <c r="B31" s="394" t="s">
        <v>475</v>
      </c>
      <c r="C31" s="381" t="s">
        <v>476</v>
      </c>
      <c r="D31" s="382" t="s">
        <v>477</v>
      </c>
      <c r="E31" s="383" t="s">
        <v>246</v>
      </c>
      <c r="F31" s="379" t="s">
        <v>298</v>
      </c>
      <c r="G31" s="406" t="s">
        <v>1103</v>
      </c>
      <c r="H31" s="97"/>
      <c r="I31" s="379" t="s">
        <v>304</v>
      </c>
      <c r="J31" s="30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</row>
    <row r="32" spans="1:21" s="1" customFormat="1" ht="15.75">
      <c r="A32" s="103">
        <v>3</v>
      </c>
      <c r="B32" s="329">
        <v>179</v>
      </c>
      <c r="C32" s="333" t="s">
        <v>565</v>
      </c>
      <c r="D32" s="366">
        <v>34007</v>
      </c>
      <c r="E32" s="366" t="s">
        <v>247</v>
      </c>
      <c r="F32" s="329" t="s">
        <v>324</v>
      </c>
      <c r="G32" s="387" t="s">
        <v>1107</v>
      </c>
      <c r="H32" s="97"/>
      <c r="I32" s="329" t="s">
        <v>304</v>
      </c>
      <c r="J32" s="30"/>
      <c r="K32" s="6"/>
      <c r="L32" s="6"/>
      <c r="M32" s="6"/>
      <c r="N32" s="6"/>
      <c r="O32" s="6"/>
      <c r="P32" s="6"/>
      <c r="Q32" s="6"/>
      <c r="R32" s="6"/>
      <c r="S32" s="6"/>
      <c r="T32" s="7"/>
      <c r="U32" s="7"/>
    </row>
    <row r="33" spans="1:21" s="1" customFormat="1" ht="14.25">
      <c r="A33" s="19">
        <v>5</v>
      </c>
      <c r="B33" s="374">
        <v>89</v>
      </c>
      <c r="C33" s="377" t="s">
        <v>561</v>
      </c>
      <c r="D33" s="378">
        <v>34672</v>
      </c>
      <c r="E33" s="374" t="s">
        <v>245</v>
      </c>
      <c r="F33" s="374" t="s">
        <v>296</v>
      </c>
      <c r="G33" s="374" t="s">
        <v>1104</v>
      </c>
      <c r="H33" s="97"/>
      <c r="I33" s="374" t="s">
        <v>304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7"/>
    </row>
    <row r="34" spans="1:21" s="1" customFormat="1" ht="15.75">
      <c r="A34" s="103">
        <v>2</v>
      </c>
      <c r="B34" s="329">
        <v>279</v>
      </c>
      <c r="C34" s="333" t="s">
        <v>989</v>
      </c>
      <c r="D34" s="366">
        <v>34237</v>
      </c>
      <c r="E34" s="370" t="s">
        <v>301</v>
      </c>
      <c r="F34" s="329" t="s">
        <v>302</v>
      </c>
      <c r="G34" s="14" t="s">
        <v>1102</v>
      </c>
      <c r="H34" s="97"/>
      <c r="I34" s="329" t="s">
        <v>304</v>
      </c>
      <c r="J34" s="29"/>
      <c r="K34" s="6"/>
      <c r="L34" s="6"/>
      <c r="M34" s="6"/>
      <c r="N34" s="6"/>
      <c r="O34" s="6"/>
      <c r="P34" s="6"/>
      <c r="Q34" s="6"/>
      <c r="R34" s="6"/>
      <c r="S34" s="6"/>
      <c r="T34" s="7"/>
      <c r="U34" s="7"/>
    </row>
    <row r="35" spans="1:21" s="1" customFormat="1" ht="14.25">
      <c r="A35" s="19">
        <v>6</v>
      </c>
      <c r="B35" s="329">
        <v>155</v>
      </c>
      <c r="C35" s="333" t="s">
        <v>986</v>
      </c>
      <c r="D35" s="366">
        <v>34079</v>
      </c>
      <c r="E35" s="366" t="s">
        <v>247</v>
      </c>
      <c r="F35" s="329" t="s">
        <v>324</v>
      </c>
      <c r="G35" s="387" t="s">
        <v>1105</v>
      </c>
      <c r="H35" s="97"/>
      <c r="I35" s="329" t="s">
        <v>304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7"/>
    </row>
    <row r="36" spans="1:21" s="1" customFormat="1" ht="14.25">
      <c r="A36" s="19">
        <v>8</v>
      </c>
      <c r="B36" s="329">
        <v>315</v>
      </c>
      <c r="C36" s="333" t="s">
        <v>481</v>
      </c>
      <c r="D36" s="387" t="s">
        <v>482</v>
      </c>
      <c r="E36" s="329" t="s">
        <v>328</v>
      </c>
      <c r="F36" s="329" t="s">
        <v>329</v>
      </c>
      <c r="G36" s="387" t="s">
        <v>1106</v>
      </c>
      <c r="H36" s="97"/>
      <c r="I36" s="329" t="s">
        <v>304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7"/>
    </row>
    <row r="37" spans="1:21" s="1" customFormat="1" ht="14.25">
      <c r="A37" s="19">
        <v>7</v>
      </c>
      <c r="B37" s="329">
        <v>316</v>
      </c>
      <c r="C37" s="333" t="s">
        <v>987</v>
      </c>
      <c r="D37" s="387" t="s">
        <v>988</v>
      </c>
      <c r="E37" s="329" t="s">
        <v>328</v>
      </c>
      <c r="F37" s="329" t="s">
        <v>329</v>
      </c>
      <c r="G37" s="387" t="s">
        <v>23</v>
      </c>
      <c r="H37" s="97"/>
      <c r="I37" s="329" t="s">
        <v>304</v>
      </c>
      <c r="J37" s="6" t="s">
        <v>774</v>
      </c>
      <c r="K37" s="6"/>
      <c r="L37" s="6"/>
      <c r="M37" s="6"/>
      <c r="N37" s="6"/>
      <c r="O37" s="6"/>
      <c r="P37" s="6"/>
      <c r="Q37" s="6"/>
      <c r="R37" s="6"/>
      <c r="S37" s="6"/>
      <c r="T37" s="7"/>
      <c r="U37" s="7"/>
    </row>
    <row r="38" spans="1:21" s="1" customFormat="1" ht="14.25">
      <c r="A38" s="19"/>
      <c r="B38" s="230"/>
      <c r="C38" s="231"/>
      <c r="D38" s="234"/>
      <c r="E38" s="46"/>
      <c r="F38" s="241"/>
      <c r="G38" s="14"/>
      <c r="H38" s="51"/>
      <c r="I38" s="230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7"/>
    </row>
  </sheetData>
  <sheetProtection/>
  <conditionalFormatting sqref="B14:B18">
    <cfRule type="duplicateValues" priority="7" dxfId="7" stopIfTrue="1">
      <formula>AND(COUNTIF($B$14:$B$18,B14)&gt;1,NOT(ISBLANK(B14)))</formula>
    </cfRule>
  </conditionalFormatting>
  <conditionalFormatting sqref="G14:G18">
    <cfRule type="duplicateValues" priority="6" dxfId="0" stopIfTrue="1">
      <formula>AND(COUNTIF($G$14:$G$18,G14)&gt;1,NOT(ISBLANK(G14)))</formula>
    </cfRule>
  </conditionalFormatting>
  <conditionalFormatting sqref="G22">
    <cfRule type="duplicateValues" priority="5" dxfId="0" stopIfTrue="1">
      <formula>AND(COUNTIF($G$22:$G$22,G22)&gt;1,NOT(ISBLANK(G22)))</formula>
    </cfRule>
  </conditionalFormatting>
  <conditionalFormatting sqref="G30:G31">
    <cfRule type="duplicateValues" priority="1" dxfId="0" stopIfTrue="1">
      <formula>AND(COUNTIF($G$30:$G$31,G30)&gt;1,NOT(ISBLANK(G30)))</formula>
    </cfRule>
  </conditionalFormatting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"/>
  <dimension ref="A1:O51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2.7109375" style="3" customWidth="1"/>
    <col min="2" max="2" width="3.8515625" style="3" customWidth="1"/>
    <col min="3" max="3" width="18.7109375" style="22" customWidth="1"/>
    <col min="4" max="4" width="7.7109375" style="5" customWidth="1"/>
    <col min="5" max="6" width="12.57421875" style="26" customWidth="1"/>
    <col min="7" max="8" width="5.00390625" style="3" customWidth="1"/>
    <col min="9" max="9" width="4.7109375" style="22" customWidth="1"/>
    <col min="10" max="10" width="3.00390625" style="3" customWidth="1"/>
    <col min="11" max="11" width="19.00390625" style="6" customWidth="1"/>
    <col min="12" max="15" width="9.140625" style="50" hidden="1" customWidth="1"/>
    <col min="16" max="19" width="9.140625" style="50" customWidth="1"/>
    <col min="20" max="21" width="9.140625" style="8" customWidth="1"/>
  </cols>
  <sheetData>
    <row r="1" spans="3:11" ht="15.75">
      <c r="C1" s="4" t="s">
        <v>268</v>
      </c>
      <c r="E1" s="3"/>
      <c r="F1" s="3"/>
      <c r="K1" s="26" t="s">
        <v>431</v>
      </c>
    </row>
    <row r="2" spans="1:13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785" t="s">
        <v>40</v>
      </c>
      <c r="H2" s="785"/>
      <c r="I2" s="117" t="s">
        <v>12</v>
      </c>
      <c r="J2" s="12" t="s">
        <v>13</v>
      </c>
      <c r="K2" s="13" t="s">
        <v>14</v>
      </c>
      <c r="M2" s="50" t="s">
        <v>128</v>
      </c>
    </row>
    <row r="3" spans="1:15" ht="15.75" customHeight="1" outlineLevel="1">
      <c r="A3" s="15">
        <v>1</v>
      </c>
      <c r="B3" s="339">
        <v>91</v>
      </c>
      <c r="C3" s="396" t="s">
        <v>412</v>
      </c>
      <c r="D3" s="378">
        <v>34433</v>
      </c>
      <c r="E3" s="374" t="s">
        <v>245</v>
      </c>
      <c r="F3" s="374" t="s">
        <v>324</v>
      </c>
      <c r="G3" s="14">
        <v>10.93</v>
      </c>
      <c r="H3" s="14">
        <v>11.07</v>
      </c>
      <c r="I3" s="15" t="s">
        <v>46</v>
      </c>
      <c r="J3" s="339">
        <v>8</v>
      </c>
      <c r="K3" s="396" t="s">
        <v>423</v>
      </c>
      <c r="L3" s="308">
        <f>MIN(G3:H3)</f>
        <v>10.93</v>
      </c>
      <c r="M3" s="299">
        <v>0</v>
      </c>
      <c r="N3" s="299">
        <f>""</f>
      </c>
      <c r="O3" s="50" t="str">
        <f aca="true" t="shared" si="0" ref="O3:O11">VLOOKUP(L3,муж60,2)</f>
        <v>КМС</v>
      </c>
    </row>
    <row r="4" spans="1:15" ht="15.75" customHeight="1" outlineLevel="1">
      <c r="A4" s="15">
        <v>2</v>
      </c>
      <c r="B4" s="339">
        <v>81</v>
      </c>
      <c r="C4" s="398" t="s">
        <v>413</v>
      </c>
      <c r="D4" s="365">
        <v>34016</v>
      </c>
      <c r="E4" s="374" t="s">
        <v>245</v>
      </c>
      <c r="F4" s="374" t="s">
        <v>324</v>
      </c>
      <c r="G4" s="14">
        <v>11.01</v>
      </c>
      <c r="H4" s="14">
        <v>11.18</v>
      </c>
      <c r="I4" s="15">
        <v>1</v>
      </c>
      <c r="J4" s="339">
        <v>7</v>
      </c>
      <c r="K4" s="398" t="s">
        <v>1124</v>
      </c>
      <c r="L4" s="308">
        <f aca="true" t="shared" si="1" ref="L4:L11">MIN(G4:H4)</f>
        <v>11.01</v>
      </c>
      <c r="M4" s="299"/>
      <c r="N4" s="299"/>
      <c r="O4" s="50">
        <f t="shared" si="0"/>
        <v>1</v>
      </c>
    </row>
    <row r="5" spans="1:15" ht="15.75" customHeight="1" outlineLevel="1">
      <c r="A5" s="15">
        <v>3</v>
      </c>
      <c r="B5" s="329">
        <v>175</v>
      </c>
      <c r="C5" s="333" t="s">
        <v>416</v>
      </c>
      <c r="D5" s="366">
        <v>34426</v>
      </c>
      <c r="E5" s="366" t="s">
        <v>247</v>
      </c>
      <c r="F5" s="329" t="s">
        <v>302</v>
      </c>
      <c r="G5" s="14">
        <v>11.35</v>
      </c>
      <c r="H5" s="14">
        <v>11.53</v>
      </c>
      <c r="I5" s="15">
        <v>1</v>
      </c>
      <c r="J5" s="329">
        <v>6</v>
      </c>
      <c r="K5" s="331" t="s">
        <v>426</v>
      </c>
      <c r="L5" s="308">
        <f t="shared" si="1"/>
        <v>11.35</v>
      </c>
      <c r="M5" s="300">
        <v>10.01</v>
      </c>
      <c r="N5" s="299" t="s">
        <v>43</v>
      </c>
      <c r="O5" s="50">
        <f t="shared" si="0"/>
        <v>1</v>
      </c>
    </row>
    <row r="6" spans="1:15" ht="15.75" customHeight="1" outlineLevel="1">
      <c r="A6" s="15">
        <v>4</v>
      </c>
      <c r="B6" s="339">
        <v>130</v>
      </c>
      <c r="C6" s="364" t="s">
        <v>411</v>
      </c>
      <c r="D6" s="365">
        <v>34057</v>
      </c>
      <c r="E6" s="339" t="s">
        <v>248</v>
      </c>
      <c r="F6" s="339" t="s">
        <v>296</v>
      </c>
      <c r="G6" s="14">
        <v>11.43</v>
      </c>
      <c r="H6" s="14">
        <v>11.62</v>
      </c>
      <c r="I6" s="15">
        <v>1</v>
      </c>
      <c r="J6" s="339">
        <v>5</v>
      </c>
      <c r="K6" s="364" t="s">
        <v>422</v>
      </c>
      <c r="L6" s="308">
        <f t="shared" si="1"/>
        <v>11.43</v>
      </c>
      <c r="M6" s="300">
        <v>10.28</v>
      </c>
      <c r="N6" s="299" t="s">
        <v>43</v>
      </c>
      <c r="O6" s="50">
        <f t="shared" si="0"/>
        <v>1</v>
      </c>
    </row>
    <row r="7" spans="1:15" ht="15.75" customHeight="1" outlineLevel="1">
      <c r="A7" s="15">
        <v>5</v>
      </c>
      <c r="B7" s="329">
        <v>326</v>
      </c>
      <c r="C7" s="331" t="s">
        <v>417</v>
      </c>
      <c r="D7" s="387" t="s">
        <v>418</v>
      </c>
      <c r="E7" s="329" t="s">
        <v>328</v>
      </c>
      <c r="F7" s="383" t="s">
        <v>329</v>
      </c>
      <c r="G7" s="14">
        <v>11.48</v>
      </c>
      <c r="H7" s="14">
        <v>11.72</v>
      </c>
      <c r="I7" s="15">
        <v>2</v>
      </c>
      <c r="J7" s="329">
        <v>4</v>
      </c>
      <c r="K7" s="331" t="s">
        <v>427</v>
      </c>
      <c r="L7" s="308">
        <f t="shared" si="1"/>
        <v>11.48</v>
      </c>
      <c r="M7" s="300">
        <v>10.43</v>
      </c>
      <c r="N7" s="299" t="s">
        <v>46</v>
      </c>
      <c r="O7" s="50">
        <f t="shared" si="0"/>
        <v>2</v>
      </c>
    </row>
    <row r="8" spans="1:15" ht="15.75" customHeight="1" outlineLevel="1">
      <c r="A8" s="15">
        <v>6</v>
      </c>
      <c r="B8" s="329">
        <v>322</v>
      </c>
      <c r="C8" s="331" t="s">
        <v>419</v>
      </c>
      <c r="D8" s="387" t="s">
        <v>420</v>
      </c>
      <c r="E8" s="329" t="s">
        <v>328</v>
      </c>
      <c r="F8" s="383" t="s">
        <v>324</v>
      </c>
      <c r="G8" s="14">
        <v>11.89</v>
      </c>
      <c r="H8" s="14">
        <v>12.07</v>
      </c>
      <c r="I8" s="15">
        <v>2</v>
      </c>
      <c r="J8" s="329">
        <v>3</v>
      </c>
      <c r="K8" s="331" t="s">
        <v>428</v>
      </c>
      <c r="L8" s="308">
        <f t="shared" si="1"/>
        <v>11.89</v>
      </c>
      <c r="M8" s="300">
        <v>10.75</v>
      </c>
      <c r="N8" s="299" t="s">
        <v>46</v>
      </c>
      <c r="O8" s="50">
        <f t="shared" si="0"/>
        <v>2</v>
      </c>
    </row>
    <row r="9" spans="1:15" ht="15.75" customHeight="1" outlineLevel="1">
      <c r="A9" s="15">
        <v>7</v>
      </c>
      <c r="B9" s="374">
        <v>79</v>
      </c>
      <c r="C9" s="377" t="s">
        <v>415</v>
      </c>
      <c r="D9" s="378">
        <v>34169</v>
      </c>
      <c r="E9" s="374" t="s">
        <v>245</v>
      </c>
      <c r="F9" s="374" t="s">
        <v>302</v>
      </c>
      <c r="G9" s="14">
        <v>12.09</v>
      </c>
      <c r="H9" s="14">
        <v>12.28</v>
      </c>
      <c r="I9" s="15">
        <v>3</v>
      </c>
      <c r="J9" s="339" t="s">
        <v>309</v>
      </c>
      <c r="K9" s="377" t="s">
        <v>425</v>
      </c>
      <c r="L9" s="308">
        <f t="shared" si="1"/>
        <v>12.09</v>
      </c>
      <c r="M9" s="300">
        <v>10.95</v>
      </c>
      <c r="N9" s="299">
        <v>1</v>
      </c>
      <c r="O9" s="50">
        <f t="shared" si="0"/>
        <v>3</v>
      </c>
    </row>
    <row r="10" spans="1:15" ht="15.75" customHeight="1" outlineLevel="1">
      <c r="A10" s="15"/>
      <c r="B10" s="339">
        <v>62</v>
      </c>
      <c r="C10" s="364" t="s">
        <v>414</v>
      </c>
      <c r="D10" s="365">
        <v>34430</v>
      </c>
      <c r="E10" s="339" t="s">
        <v>245</v>
      </c>
      <c r="F10" s="374" t="s">
        <v>296</v>
      </c>
      <c r="G10" s="14">
        <v>11.45</v>
      </c>
      <c r="H10" s="14" t="s">
        <v>23</v>
      </c>
      <c r="I10" s="15">
        <v>2</v>
      </c>
      <c r="J10" s="339" t="s">
        <v>309</v>
      </c>
      <c r="K10" s="377" t="s">
        <v>424</v>
      </c>
      <c r="L10" s="308">
        <f t="shared" si="1"/>
        <v>11.45</v>
      </c>
      <c r="M10" s="300">
        <v>11.45</v>
      </c>
      <c r="N10" s="299">
        <v>2</v>
      </c>
      <c r="O10" s="50">
        <f t="shared" si="0"/>
        <v>2</v>
      </c>
    </row>
    <row r="11" spans="1:15" ht="15.75" customHeight="1" outlineLevel="1">
      <c r="A11" s="15"/>
      <c r="B11" s="399">
        <v>83</v>
      </c>
      <c r="C11" s="500" t="s">
        <v>421</v>
      </c>
      <c r="D11" s="401">
        <v>1992</v>
      </c>
      <c r="E11" s="397" t="s">
        <v>245</v>
      </c>
      <c r="F11" s="397" t="s">
        <v>324</v>
      </c>
      <c r="G11" s="14">
        <v>11.42</v>
      </c>
      <c r="H11" s="14"/>
      <c r="I11" s="15">
        <v>1</v>
      </c>
      <c r="J11" s="395" t="s">
        <v>429</v>
      </c>
      <c r="K11" s="392" t="s">
        <v>430</v>
      </c>
      <c r="L11" s="308">
        <f t="shared" si="1"/>
        <v>11.42</v>
      </c>
      <c r="M11" s="300">
        <v>12.05</v>
      </c>
      <c r="N11" s="299">
        <v>3</v>
      </c>
      <c r="O11" s="50">
        <f t="shared" si="0"/>
        <v>1</v>
      </c>
    </row>
    <row r="12" spans="3:11" ht="15">
      <c r="C12" s="22" t="s">
        <v>38</v>
      </c>
      <c r="E12" s="26" t="s">
        <v>432</v>
      </c>
      <c r="F12" s="26" t="s">
        <v>293</v>
      </c>
      <c r="K12" s="6" t="s">
        <v>908</v>
      </c>
    </row>
    <row r="13" spans="1:11" ht="41.25" customHeight="1">
      <c r="A13" s="23" t="s">
        <v>5</v>
      </c>
      <c r="B13" s="10" t="s">
        <v>2</v>
      </c>
      <c r="C13" s="11" t="s">
        <v>1</v>
      </c>
      <c r="D13" s="24" t="s">
        <v>3</v>
      </c>
      <c r="E13" s="10" t="s">
        <v>36</v>
      </c>
      <c r="F13" s="10" t="s">
        <v>469</v>
      </c>
      <c r="G13" s="83" t="s">
        <v>4</v>
      </c>
      <c r="H13" s="83"/>
      <c r="I13" s="117" t="s">
        <v>37</v>
      </c>
      <c r="J13" s="12" t="s">
        <v>22</v>
      </c>
      <c r="K13" s="13" t="s">
        <v>39</v>
      </c>
    </row>
    <row r="14" spans="1:10" ht="15.75" customHeight="1">
      <c r="A14" s="15">
        <v>5</v>
      </c>
      <c r="B14" s="339">
        <v>91</v>
      </c>
      <c r="C14" s="396" t="s">
        <v>412</v>
      </c>
      <c r="D14" s="378">
        <v>34433</v>
      </c>
      <c r="E14" s="374" t="s">
        <v>245</v>
      </c>
      <c r="F14" s="374" t="s">
        <v>324</v>
      </c>
      <c r="G14" s="14">
        <v>11.07</v>
      </c>
      <c r="H14" s="14"/>
      <c r="I14" s="15"/>
      <c r="J14" s="374" t="s">
        <v>304</v>
      </c>
    </row>
    <row r="15" spans="1:10" ht="15.75" customHeight="1">
      <c r="A15" s="15">
        <v>4</v>
      </c>
      <c r="B15" s="339">
        <v>81</v>
      </c>
      <c r="C15" s="398" t="s">
        <v>413</v>
      </c>
      <c r="D15" s="365">
        <v>34016</v>
      </c>
      <c r="E15" s="374" t="s">
        <v>245</v>
      </c>
      <c r="F15" s="374" t="s">
        <v>324</v>
      </c>
      <c r="G15" s="14">
        <v>11.18</v>
      </c>
      <c r="H15" s="14"/>
      <c r="I15" s="15"/>
      <c r="J15" s="339" t="s">
        <v>304</v>
      </c>
    </row>
    <row r="16" spans="1:10" ht="15.75" customHeight="1">
      <c r="A16" s="15">
        <v>6</v>
      </c>
      <c r="B16" s="329">
        <v>175</v>
      </c>
      <c r="C16" s="333" t="s">
        <v>416</v>
      </c>
      <c r="D16" s="366">
        <v>34426</v>
      </c>
      <c r="E16" s="366" t="s">
        <v>247</v>
      </c>
      <c r="F16" s="329" t="s">
        <v>302</v>
      </c>
      <c r="G16" s="14">
        <v>11.53</v>
      </c>
      <c r="H16" s="14"/>
      <c r="I16" s="15"/>
      <c r="J16" s="329" t="s">
        <v>304</v>
      </c>
    </row>
    <row r="17" spans="1:10" ht="15.75" customHeight="1">
      <c r="A17" s="15">
        <v>3</v>
      </c>
      <c r="B17" s="339">
        <v>130</v>
      </c>
      <c r="C17" s="364" t="s">
        <v>411</v>
      </c>
      <c r="D17" s="365">
        <v>34057</v>
      </c>
      <c r="E17" s="339" t="s">
        <v>248</v>
      </c>
      <c r="F17" s="339" t="s">
        <v>296</v>
      </c>
      <c r="G17" s="14">
        <v>11.62</v>
      </c>
      <c r="H17" s="14"/>
      <c r="I17" s="15"/>
      <c r="J17" s="374" t="s">
        <v>304</v>
      </c>
    </row>
    <row r="18" spans="1:10" ht="15.75" customHeight="1">
      <c r="A18" s="15">
        <v>8</v>
      </c>
      <c r="B18" s="329">
        <v>326</v>
      </c>
      <c r="C18" s="331" t="s">
        <v>417</v>
      </c>
      <c r="D18" s="387" t="s">
        <v>418</v>
      </c>
      <c r="E18" s="329" t="s">
        <v>328</v>
      </c>
      <c r="F18" s="383" t="s">
        <v>329</v>
      </c>
      <c r="G18" s="14">
        <v>11.72</v>
      </c>
      <c r="H18" s="14"/>
      <c r="I18" s="15"/>
      <c r="J18" s="329" t="s">
        <v>304</v>
      </c>
    </row>
    <row r="19" spans="1:10" ht="15.75" customHeight="1">
      <c r="A19" s="15">
        <v>2</v>
      </c>
      <c r="B19" s="329">
        <v>322</v>
      </c>
      <c r="C19" s="331" t="s">
        <v>419</v>
      </c>
      <c r="D19" s="387" t="s">
        <v>420</v>
      </c>
      <c r="E19" s="329" t="s">
        <v>328</v>
      </c>
      <c r="F19" s="383" t="s">
        <v>324</v>
      </c>
      <c r="G19" s="14">
        <v>12.07</v>
      </c>
      <c r="H19" s="14"/>
      <c r="I19" s="15"/>
      <c r="J19" s="329" t="s">
        <v>304</v>
      </c>
    </row>
    <row r="20" spans="1:10" ht="15.75" customHeight="1">
      <c r="A20" s="15">
        <v>1</v>
      </c>
      <c r="B20" s="374">
        <v>79</v>
      </c>
      <c r="C20" s="377" t="s">
        <v>415</v>
      </c>
      <c r="D20" s="378">
        <v>34169</v>
      </c>
      <c r="E20" s="374" t="s">
        <v>245</v>
      </c>
      <c r="F20" s="374" t="s">
        <v>302</v>
      </c>
      <c r="G20" s="14">
        <v>12.28</v>
      </c>
      <c r="H20" s="14"/>
      <c r="I20" s="15"/>
      <c r="J20" s="374" t="s">
        <v>309</v>
      </c>
    </row>
    <row r="21" spans="1:10" ht="15.75" customHeight="1">
      <c r="A21" s="15">
        <v>7</v>
      </c>
      <c r="B21" s="374">
        <v>62</v>
      </c>
      <c r="C21" s="377" t="s">
        <v>414</v>
      </c>
      <c r="D21" s="378">
        <v>34430</v>
      </c>
      <c r="E21" s="374" t="s">
        <v>245</v>
      </c>
      <c r="F21" s="374" t="s">
        <v>296</v>
      </c>
      <c r="G21" s="14" t="s">
        <v>23</v>
      </c>
      <c r="H21" s="14"/>
      <c r="I21" s="15"/>
      <c r="J21" s="374" t="s">
        <v>309</v>
      </c>
    </row>
    <row r="22" spans="1:10" ht="15.75" customHeight="1">
      <c r="A22" s="15"/>
      <c r="B22" s="16"/>
      <c r="C22" s="43"/>
      <c r="D22" s="46"/>
      <c r="E22" s="46"/>
      <c r="F22" s="19"/>
      <c r="G22" s="14"/>
      <c r="H22" s="14"/>
      <c r="I22" s="15"/>
      <c r="J22" s="16"/>
    </row>
    <row r="23" spans="3:11" ht="15">
      <c r="C23" s="22" t="s">
        <v>6</v>
      </c>
      <c r="E23" s="26" t="s">
        <v>131</v>
      </c>
      <c r="F23" s="26" t="s">
        <v>293</v>
      </c>
      <c r="K23" s="6" t="s">
        <v>813</v>
      </c>
    </row>
    <row r="24" spans="1:11" ht="41.25" customHeight="1">
      <c r="A24" s="23" t="s">
        <v>5</v>
      </c>
      <c r="B24" s="10" t="s">
        <v>2</v>
      </c>
      <c r="C24" s="11" t="s">
        <v>1</v>
      </c>
      <c r="D24" s="24" t="s">
        <v>3</v>
      </c>
      <c r="E24" s="10" t="s">
        <v>36</v>
      </c>
      <c r="F24" s="10" t="s">
        <v>469</v>
      </c>
      <c r="G24" s="83" t="s">
        <v>4</v>
      </c>
      <c r="H24" s="83"/>
      <c r="I24" s="117"/>
      <c r="J24" s="12" t="s">
        <v>22</v>
      </c>
      <c r="K24" s="13" t="s">
        <v>39</v>
      </c>
    </row>
    <row r="25" spans="1:10" ht="15.75" customHeight="1">
      <c r="A25" s="15">
        <v>5</v>
      </c>
      <c r="B25" s="339">
        <v>81</v>
      </c>
      <c r="C25" s="398" t="s">
        <v>413</v>
      </c>
      <c r="D25" s="365">
        <v>34016</v>
      </c>
      <c r="E25" s="374" t="s">
        <v>245</v>
      </c>
      <c r="F25" s="374" t="s">
        <v>324</v>
      </c>
      <c r="G25" s="14">
        <v>11.01</v>
      </c>
      <c r="H25" s="14"/>
      <c r="I25" s="15"/>
      <c r="J25" s="339" t="s">
        <v>304</v>
      </c>
    </row>
    <row r="26" spans="1:10" ht="15.75" customHeight="1">
      <c r="A26" s="15">
        <v>3</v>
      </c>
      <c r="B26" s="399">
        <v>83</v>
      </c>
      <c r="C26" s="400" t="s">
        <v>421</v>
      </c>
      <c r="D26" s="401">
        <v>1992</v>
      </c>
      <c r="E26" s="397" t="s">
        <v>245</v>
      </c>
      <c r="F26" s="397" t="s">
        <v>324</v>
      </c>
      <c r="G26" s="14">
        <v>11.42</v>
      </c>
      <c r="H26" s="14"/>
      <c r="I26" s="15"/>
      <c r="J26" s="395" t="s">
        <v>429</v>
      </c>
    </row>
    <row r="27" spans="1:10" ht="15.75" customHeight="1">
      <c r="A27" s="15">
        <v>7</v>
      </c>
      <c r="B27" s="339">
        <v>130</v>
      </c>
      <c r="C27" s="364" t="s">
        <v>411</v>
      </c>
      <c r="D27" s="365">
        <v>34057</v>
      </c>
      <c r="E27" s="339" t="s">
        <v>248</v>
      </c>
      <c r="F27" s="339" t="s">
        <v>296</v>
      </c>
      <c r="G27" s="14">
        <v>11.43</v>
      </c>
      <c r="H27" s="14"/>
      <c r="I27" s="15"/>
      <c r="J27" s="374" t="s">
        <v>304</v>
      </c>
    </row>
    <row r="28" spans="1:10" ht="15.75" customHeight="1">
      <c r="A28" s="15">
        <v>4</v>
      </c>
      <c r="B28" s="329">
        <v>326</v>
      </c>
      <c r="C28" s="331" t="s">
        <v>417</v>
      </c>
      <c r="D28" s="387" t="s">
        <v>418</v>
      </c>
      <c r="E28" s="329" t="s">
        <v>328</v>
      </c>
      <c r="F28" s="383" t="s">
        <v>329</v>
      </c>
      <c r="G28" s="14">
        <v>11.48</v>
      </c>
      <c r="H28" s="14"/>
      <c r="I28" s="15"/>
      <c r="J28" s="329" t="s">
        <v>304</v>
      </c>
    </row>
    <row r="29" spans="1:10" ht="15.75" customHeight="1">
      <c r="A29" s="15">
        <v>6</v>
      </c>
      <c r="B29" s="374">
        <v>79</v>
      </c>
      <c r="C29" s="377" t="s">
        <v>415</v>
      </c>
      <c r="D29" s="378">
        <v>34169</v>
      </c>
      <c r="E29" s="374" t="s">
        <v>245</v>
      </c>
      <c r="F29" s="374" t="s">
        <v>302</v>
      </c>
      <c r="G29" s="14">
        <v>12.09</v>
      </c>
      <c r="H29" s="14"/>
      <c r="I29" s="15"/>
      <c r="J29" s="374" t="s">
        <v>309</v>
      </c>
    </row>
    <row r="30" spans="3:11" ht="15">
      <c r="C30" s="22" t="s">
        <v>7</v>
      </c>
      <c r="E30" s="3"/>
      <c r="F30" s="3"/>
      <c r="K30" s="6" t="s">
        <v>814</v>
      </c>
    </row>
    <row r="31" spans="1:11" ht="41.25" customHeight="1">
      <c r="A31" s="23" t="s">
        <v>5</v>
      </c>
      <c r="B31" s="10" t="s">
        <v>2</v>
      </c>
      <c r="C31" s="11" t="s">
        <v>1</v>
      </c>
      <c r="D31" s="24" t="s">
        <v>3</v>
      </c>
      <c r="E31" s="10" t="s">
        <v>36</v>
      </c>
      <c r="F31" s="10" t="s">
        <v>469</v>
      </c>
      <c r="G31" s="83" t="s">
        <v>4</v>
      </c>
      <c r="H31" s="83"/>
      <c r="I31" s="117"/>
      <c r="J31" s="12" t="s">
        <v>22</v>
      </c>
      <c r="K31" s="13" t="s">
        <v>39</v>
      </c>
    </row>
    <row r="32" spans="1:10" ht="15.75" customHeight="1">
      <c r="A32" s="15">
        <v>5</v>
      </c>
      <c r="B32" s="339">
        <v>91</v>
      </c>
      <c r="C32" s="396" t="s">
        <v>412</v>
      </c>
      <c r="D32" s="378">
        <v>34433</v>
      </c>
      <c r="E32" s="374" t="s">
        <v>245</v>
      </c>
      <c r="F32" s="374" t="s">
        <v>324</v>
      </c>
      <c r="G32" s="14">
        <v>10.93</v>
      </c>
      <c r="H32" s="14"/>
      <c r="I32" s="15"/>
      <c r="J32" s="374" t="s">
        <v>304</v>
      </c>
    </row>
    <row r="33" spans="1:10" ht="15.75" customHeight="1">
      <c r="A33" s="15">
        <v>6</v>
      </c>
      <c r="B33" s="329">
        <v>175</v>
      </c>
      <c r="C33" s="333" t="s">
        <v>416</v>
      </c>
      <c r="D33" s="366">
        <v>34426</v>
      </c>
      <c r="E33" s="366" t="s">
        <v>247</v>
      </c>
      <c r="F33" s="329" t="s">
        <v>302</v>
      </c>
      <c r="G33" s="14">
        <v>11.35</v>
      </c>
      <c r="H33" s="14"/>
      <c r="I33" s="15"/>
      <c r="J33" s="329" t="s">
        <v>304</v>
      </c>
    </row>
    <row r="34" spans="1:10" ht="15.75" customHeight="1">
      <c r="A34" s="15">
        <v>3</v>
      </c>
      <c r="B34" s="374">
        <v>62</v>
      </c>
      <c r="C34" s="377" t="s">
        <v>414</v>
      </c>
      <c r="D34" s="378">
        <v>34430</v>
      </c>
      <c r="E34" s="374" t="s">
        <v>245</v>
      </c>
      <c r="F34" s="374" t="s">
        <v>296</v>
      </c>
      <c r="G34" s="14">
        <v>11.45</v>
      </c>
      <c r="H34" s="14"/>
      <c r="I34" s="15"/>
      <c r="J34" s="374" t="s">
        <v>309</v>
      </c>
    </row>
    <row r="35" spans="1:10" ht="15.75" customHeight="1">
      <c r="A35" s="15">
        <v>4</v>
      </c>
      <c r="B35" s="329">
        <v>322</v>
      </c>
      <c r="C35" s="331" t="s">
        <v>419</v>
      </c>
      <c r="D35" s="387" t="s">
        <v>420</v>
      </c>
      <c r="E35" s="329" t="s">
        <v>328</v>
      </c>
      <c r="F35" s="383" t="s">
        <v>324</v>
      </c>
      <c r="G35" s="14">
        <v>11.89</v>
      </c>
      <c r="H35" s="14"/>
      <c r="I35" s="15"/>
      <c r="J35" s="329" t="s">
        <v>304</v>
      </c>
    </row>
    <row r="36" spans="1:10" ht="15.75" customHeight="1">
      <c r="A36" s="15"/>
      <c r="B36" s="223"/>
      <c r="C36" s="224"/>
      <c r="D36" s="46"/>
      <c r="E36" s="51"/>
      <c r="F36" s="223"/>
      <c r="G36" s="14"/>
      <c r="H36" s="14"/>
      <c r="I36" s="15"/>
      <c r="J36" s="223"/>
    </row>
    <row r="37" spans="3:6" ht="15" hidden="1">
      <c r="C37" s="22" t="s">
        <v>8</v>
      </c>
      <c r="E37" s="3"/>
      <c r="F37" s="3"/>
    </row>
    <row r="38" spans="1:11" ht="41.25" customHeight="1" hidden="1">
      <c r="A38" s="23" t="s">
        <v>5</v>
      </c>
      <c r="B38" s="10" t="s">
        <v>2</v>
      </c>
      <c r="C38" s="11" t="s">
        <v>1</v>
      </c>
      <c r="D38" s="24" t="s">
        <v>3</v>
      </c>
      <c r="E38" s="10" t="s">
        <v>36</v>
      </c>
      <c r="F38" s="10" t="s">
        <v>469</v>
      </c>
      <c r="G38" s="83" t="s">
        <v>4</v>
      </c>
      <c r="H38" s="83"/>
      <c r="I38" s="117" t="s">
        <v>37</v>
      </c>
      <c r="J38" s="12" t="s">
        <v>22</v>
      </c>
      <c r="K38" s="13" t="s">
        <v>39</v>
      </c>
    </row>
    <row r="39" spans="1:10" ht="15" hidden="1">
      <c r="A39" s="15">
        <v>1</v>
      </c>
      <c r="B39" s="223"/>
      <c r="C39" s="224"/>
      <c r="D39" s="46"/>
      <c r="E39" s="51"/>
      <c r="F39" s="223"/>
      <c r="G39" s="14"/>
      <c r="H39" s="14"/>
      <c r="I39" s="15"/>
      <c r="J39" s="223"/>
    </row>
    <row r="40" spans="1:10" ht="15" hidden="1">
      <c r="A40" s="15">
        <v>2</v>
      </c>
      <c r="B40" s="16"/>
      <c r="C40" s="43"/>
      <c r="D40" s="46"/>
      <c r="E40" s="46"/>
      <c r="F40" s="19"/>
      <c r="G40" s="14"/>
      <c r="H40" s="14"/>
      <c r="I40" s="15"/>
      <c r="J40" s="16"/>
    </row>
    <row r="41" spans="1:10" ht="15" hidden="1">
      <c r="A41" s="15">
        <v>3</v>
      </c>
      <c r="B41" s="16"/>
      <c r="C41" s="43"/>
      <c r="D41" s="46"/>
      <c r="E41" s="46"/>
      <c r="F41" s="19"/>
      <c r="G41" s="14"/>
      <c r="H41" s="14"/>
      <c r="I41" s="15"/>
      <c r="J41" s="16"/>
    </row>
    <row r="42" spans="1:10" ht="15" hidden="1">
      <c r="A42" s="15">
        <v>4</v>
      </c>
      <c r="B42" s="16"/>
      <c r="C42" s="43"/>
      <c r="D42" s="46"/>
      <c r="E42" s="46"/>
      <c r="F42" s="19"/>
      <c r="G42" s="14"/>
      <c r="H42" s="14"/>
      <c r="I42" s="15"/>
      <c r="J42" s="16"/>
    </row>
    <row r="43" spans="1:10" ht="15" hidden="1">
      <c r="A43" s="15">
        <v>5</v>
      </c>
      <c r="B43" s="16"/>
      <c r="C43" s="43"/>
      <c r="D43" s="46"/>
      <c r="E43" s="46"/>
      <c r="F43" s="19"/>
      <c r="G43" s="14"/>
      <c r="H43" s="14"/>
      <c r="I43" s="15"/>
      <c r="J43" s="16"/>
    </row>
    <row r="44" spans="1:10" ht="15" hidden="1">
      <c r="A44" s="15">
        <v>6</v>
      </c>
      <c r="B44" s="16"/>
      <c r="C44" s="43"/>
      <c r="D44" s="46"/>
      <c r="E44" s="46"/>
      <c r="F44" s="16"/>
      <c r="G44" s="14"/>
      <c r="H44" s="14"/>
      <c r="I44" s="15"/>
      <c r="J44" s="245"/>
    </row>
    <row r="45" spans="1:10" ht="15" hidden="1">
      <c r="A45" s="15">
        <v>7</v>
      </c>
      <c r="B45" s="223"/>
      <c r="C45" s="224"/>
      <c r="D45" s="46"/>
      <c r="E45" s="51"/>
      <c r="F45" s="223"/>
      <c r="G45" s="14"/>
      <c r="H45" s="14"/>
      <c r="I45" s="15"/>
      <c r="J45" s="223"/>
    </row>
    <row r="46" spans="1:10" ht="15" hidden="1">
      <c r="A46" s="15">
        <v>8</v>
      </c>
      <c r="B46" s="77"/>
      <c r="C46" s="43"/>
      <c r="D46" s="46"/>
      <c r="E46" s="46"/>
      <c r="F46" s="16"/>
      <c r="G46" s="14"/>
      <c r="H46" s="14"/>
      <c r="I46" s="15"/>
      <c r="J46" s="77"/>
    </row>
    <row r="47" spans="1:10" ht="15" hidden="1">
      <c r="A47" s="15"/>
      <c r="B47" s="19"/>
      <c r="C47" s="226"/>
      <c r="D47" s="46"/>
      <c r="E47" s="15"/>
      <c r="F47" s="19"/>
      <c r="G47" s="14"/>
      <c r="H47" s="14"/>
      <c r="I47" s="15"/>
      <c r="J47" s="19"/>
    </row>
    <row r="48" spans="1:10" ht="15" hidden="1">
      <c r="A48" s="15"/>
      <c r="B48" s="77"/>
      <c r="C48" s="250"/>
      <c r="D48" s="242"/>
      <c r="E48" s="46"/>
      <c r="F48" s="77"/>
      <c r="G48" s="14"/>
      <c r="H48" s="14"/>
      <c r="I48" s="15"/>
      <c r="J48" s="77"/>
    </row>
    <row r="49" spans="1:10" ht="15" hidden="1">
      <c r="A49" s="15"/>
      <c r="B49" s="362" t="s">
        <v>209</v>
      </c>
      <c r="C49" s="362"/>
      <c r="D49" s="362"/>
      <c r="E49" s="362"/>
      <c r="F49" s="362" t="s">
        <v>212</v>
      </c>
      <c r="G49" s="14"/>
      <c r="H49" s="14"/>
      <c r="I49" s="15"/>
      <c r="J49" s="42"/>
    </row>
    <row r="50" spans="1:10" ht="15" hidden="1">
      <c r="A50" s="15"/>
      <c r="B50" s="362"/>
      <c r="C50" s="362"/>
      <c r="D50" s="362"/>
      <c r="E50" s="362"/>
      <c r="F50" s="362" t="s">
        <v>210</v>
      </c>
      <c r="G50" s="14"/>
      <c r="H50" s="14"/>
      <c r="I50" s="15"/>
      <c r="J50" s="16"/>
    </row>
    <row r="51" spans="1:10" ht="15" hidden="1">
      <c r="A51" s="15"/>
      <c r="B51" s="362" t="s">
        <v>211</v>
      </c>
      <c r="C51" s="362"/>
      <c r="D51" s="362"/>
      <c r="E51" s="362"/>
      <c r="F51" s="362" t="s">
        <v>210</v>
      </c>
      <c r="G51" s="14"/>
      <c r="H51" s="14"/>
      <c r="I51" s="15"/>
      <c r="J51" s="16"/>
    </row>
    <row r="52" ht="15" hidden="1"/>
  </sheetData>
  <sheetProtection/>
  <mergeCells count="1">
    <mergeCell ref="G2:H2"/>
  </mergeCells>
  <conditionalFormatting sqref="B22">
    <cfRule type="cellIs" priority="2" dxfId="35" operator="equal" stopIfTrue="1">
      <formula>173</formula>
    </cfRule>
  </conditionalFormatting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5"/>
  <dimension ref="A1:O58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00390625" style="3" customWidth="1"/>
    <col min="2" max="2" width="3.421875" style="3" customWidth="1"/>
    <col min="3" max="3" width="18.57421875" style="22" customWidth="1"/>
    <col min="4" max="4" width="7.57421875" style="5" customWidth="1"/>
    <col min="5" max="6" width="12.57421875" style="26" customWidth="1"/>
    <col min="7" max="8" width="5.00390625" style="3" customWidth="1"/>
    <col min="9" max="9" width="4.421875" style="22" customWidth="1"/>
    <col min="10" max="10" width="3.00390625" style="3" customWidth="1"/>
    <col min="11" max="11" width="19.140625" style="196" customWidth="1"/>
    <col min="12" max="15" width="9.140625" style="50" hidden="1" customWidth="1"/>
    <col min="16" max="19" width="9.140625" style="50" customWidth="1"/>
    <col min="20" max="21" width="9.140625" style="8" customWidth="1"/>
  </cols>
  <sheetData>
    <row r="1" spans="3:11" ht="15.75">
      <c r="C1" s="4" t="s">
        <v>287</v>
      </c>
      <c r="E1" s="3"/>
      <c r="F1" s="3"/>
      <c r="K1" s="26" t="s">
        <v>433</v>
      </c>
    </row>
    <row r="2" spans="1:13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785" t="s">
        <v>40</v>
      </c>
      <c r="H2" s="785"/>
      <c r="I2" s="117" t="s">
        <v>12</v>
      </c>
      <c r="J2" s="12" t="s">
        <v>13</v>
      </c>
      <c r="K2" s="197" t="s">
        <v>14</v>
      </c>
      <c r="M2" s="50" t="s">
        <v>466</v>
      </c>
    </row>
    <row r="3" spans="1:15" ht="15" customHeight="1" outlineLevel="1">
      <c r="A3" s="19">
        <v>1</v>
      </c>
      <c r="B3" s="384">
        <v>2</v>
      </c>
      <c r="C3" s="385" t="s">
        <v>441</v>
      </c>
      <c r="D3" s="452">
        <v>1994</v>
      </c>
      <c r="E3" s="386" t="s">
        <v>240</v>
      </c>
      <c r="F3" s="384" t="s">
        <v>298</v>
      </c>
      <c r="G3" s="14">
        <v>12.52</v>
      </c>
      <c r="H3" s="14">
        <v>12.81</v>
      </c>
      <c r="I3" s="15" t="str">
        <f aca="true" t="shared" si="0" ref="I3:I10">O3</f>
        <v>КМС</v>
      </c>
      <c r="J3" s="384">
        <v>8</v>
      </c>
      <c r="K3" s="385" t="s">
        <v>458</v>
      </c>
      <c r="L3" s="308">
        <f>MIN(G3:H3)</f>
        <v>12.52</v>
      </c>
      <c r="M3" s="299">
        <v>0</v>
      </c>
      <c r="N3" s="299">
        <f>""</f>
      </c>
      <c r="O3" s="50" t="str">
        <f aca="true" t="shared" si="1" ref="O3:O17">VLOOKUP(L3,жен60,2)</f>
        <v>КМС</v>
      </c>
    </row>
    <row r="4" spans="1:15" ht="15" customHeight="1" outlineLevel="1">
      <c r="A4" s="19">
        <v>2</v>
      </c>
      <c r="B4" s="329">
        <v>170</v>
      </c>
      <c r="C4" s="333" t="s">
        <v>438</v>
      </c>
      <c r="D4" s="366">
        <v>34403</v>
      </c>
      <c r="E4" s="366" t="s">
        <v>247</v>
      </c>
      <c r="F4" s="329" t="s">
        <v>298</v>
      </c>
      <c r="G4" s="14">
        <v>12.76</v>
      </c>
      <c r="H4" s="14">
        <v>13</v>
      </c>
      <c r="I4" s="15">
        <f t="shared" si="0"/>
        <v>1</v>
      </c>
      <c r="J4" s="329">
        <v>7</v>
      </c>
      <c r="K4" s="331" t="s">
        <v>455</v>
      </c>
      <c r="L4" s="308">
        <f aca="true" t="shared" si="2" ref="L4:L21">MIN(G4:H4)</f>
        <v>12.76</v>
      </c>
      <c r="M4" s="299"/>
      <c r="N4" s="299"/>
      <c r="O4" s="50">
        <f t="shared" si="1"/>
        <v>1</v>
      </c>
    </row>
    <row r="5" spans="1:15" ht="15" customHeight="1" outlineLevel="1">
      <c r="A5" s="19">
        <v>3</v>
      </c>
      <c r="B5" s="374">
        <v>62</v>
      </c>
      <c r="C5" s="377" t="s">
        <v>437</v>
      </c>
      <c r="D5" s="378">
        <v>34309</v>
      </c>
      <c r="E5" s="374" t="s">
        <v>245</v>
      </c>
      <c r="F5" s="374" t="s">
        <v>296</v>
      </c>
      <c r="G5" s="14">
        <v>12.86</v>
      </c>
      <c r="H5" s="14">
        <v>13.06</v>
      </c>
      <c r="I5" s="15">
        <f t="shared" si="0"/>
        <v>1</v>
      </c>
      <c r="J5" s="374" t="s">
        <v>309</v>
      </c>
      <c r="K5" s="377" t="s">
        <v>424</v>
      </c>
      <c r="L5" s="308">
        <f t="shared" si="2"/>
        <v>12.86</v>
      </c>
      <c r="M5" s="300">
        <v>10.01</v>
      </c>
      <c r="N5" s="299" t="s">
        <v>43</v>
      </c>
      <c r="O5" s="50">
        <f t="shared" si="1"/>
        <v>1</v>
      </c>
    </row>
    <row r="6" spans="1:15" ht="15" customHeight="1" outlineLevel="1">
      <c r="A6" s="19">
        <v>4</v>
      </c>
      <c r="B6" s="339">
        <v>134</v>
      </c>
      <c r="C6" s="364" t="s">
        <v>434</v>
      </c>
      <c r="D6" s="365">
        <v>34526</v>
      </c>
      <c r="E6" s="374" t="s">
        <v>248</v>
      </c>
      <c r="F6" s="339" t="s">
        <v>296</v>
      </c>
      <c r="G6" s="14">
        <v>13.02</v>
      </c>
      <c r="H6" s="14">
        <v>13.24</v>
      </c>
      <c r="I6" s="15">
        <f t="shared" si="0"/>
        <v>1</v>
      </c>
      <c r="J6" s="374">
        <v>6</v>
      </c>
      <c r="K6" s="364" t="s">
        <v>453</v>
      </c>
      <c r="L6" s="308">
        <f t="shared" si="2"/>
        <v>13.02</v>
      </c>
      <c r="M6" s="300">
        <v>10.93</v>
      </c>
      <c r="N6" s="299" t="s">
        <v>43</v>
      </c>
      <c r="O6" s="50">
        <f t="shared" si="1"/>
        <v>1</v>
      </c>
    </row>
    <row r="7" spans="1:15" ht="15" customHeight="1" outlineLevel="1">
      <c r="A7" s="19">
        <v>5</v>
      </c>
      <c r="B7" s="388">
        <v>68</v>
      </c>
      <c r="C7" s="392" t="s">
        <v>450</v>
      </c>
      <c r="D7" s="390">
        <v>35189</v>
      </c>
      <c r="E7" s="388" t="s">
        <v>245</v>
      </c>
      <c r="F7" s="388" t="s">
        <v>324</v>
      </c>
      <c r="G7" s="14">
        <v>13.03</v>
      </c>
      <c r="H7" s="14">
        <v>13.29</v>
      </c>
      <c r="I7" s="15">
        <f t="shared" si="0"/>
        <v>1</v>
      </c>
      <c r="J7" s="395" t="s">
        <v>309</v>
      </c>
      <c r="K7" s="392" t="s">
        <v>463</v>
      </c>
      <c r="L7" s="308">
        <f t="shared" si="2"/>
        <v>13.03</v>
      </c>
      <c r="M7" s="300">
        <v>11.49</v>
      </c>
      <c r="N7" s="299" t="s">
        <v>58</v>
      </c>
      <c r="O7" s="50">
        <f t="shared" si="1"/>
        <v>1</v>
      </c>
    </row>
    <row r="8" spans="1:15" ht="15" customHeight="1" outlineLevel="1">
      <c r="A8" s="19">
        <v>6</v>
      </c>
      <c r="B8" s="379">
        <v>276</v>
      </c>
      <c r="C8" s="402" t="s">
        <v>444</v>
      </c>
      <c r="D8" s="382">
        <v>34060</v>
      </c>
      <c r="E8" s="370" t="s">
        <v>301</v>
      </c>
      <c r="F8" s="379" t="s">
        <v>324</v>
      </c>
      <c r="G8" s="14">
        <v>13.04</v>
      </c>
      <c r="H8" s="14">
        <v>13.47</v>
      </c>
      <c r="I8" s="15">
        <f t="shared" si="0"/>
        <v>1</v>
      </c>
      <c r="J8" s="329" t="s">
        <v>309</v>
      </c>
      <c r="K8" s="381" t="s">
        <v>460</v>
      </c>
      <c r="L8" s="308">
        <f t="shared" si="2"/>
        <v>13.04</v>
      </c>
      <c r="M8" s="300">
        <v>11.85</v>
      </c>
      <c r="N8" s="299" t="s">
        <v>46</v>
      </c>
      <c r="O8" s="50">
        <f t="shared" si="1"/>
        <v>1</v>
      </c>
    </row>
    <row r="9" spans="1:15" ht="15" customHeight="1" outlineLevel="1">
      <c r="A9" s="19">
        <v>7</v>
      </c>
      <c r="B9" s="388">
        <v>42</v>
      </c>
      <c r="C9" s="392" t="s">
        <v>451</v>
      </c>
      <c r="D9" s="401">
        <v>1994</v>
      </c>
      <c r="E9" s="397" t="s">
        <v>240</v>
      </c>
      <c r="F9" s="397" t="s">
        <v>324</v>
      </c>
      <c r="G9" s="14">
        <v>13.34</v>
      </c>
      <c r="H9" s="14">
        <v>13.93</v>
      </c>
      <c r="I9" s="15">
        <f t="shared" si="0"/>
        <v>2</v>
      </c>
      <c r="J9" s="388">
        <v>5</v>
      </c>
      <c r="K9" s="392" t="s">
        <v>464</v>
      </c>
      <c r="L9" s="308">
        <f t="shared" si="2"/>
        <v>13.34</v>
      </c>
      <c r="M9" s="300">
        <v>12.55</v>
      </c>
      <c r="N9" s="299">
        <v>1</v>
      </c>
      <c r="O9" s="50">
        <f t="shared" si="1"/>
        <v>2</v>
      </c>
    </row>
    <row r="10" spans="1:15" ht="15" customHeight="1" outlineLevel="1">
      <c r="A10" s="19"/>
      <c r="B10" s="374">
        <v>56</v>
      </c>
      <c r="C10" s="377" t="s">
        <v>436</v>
      </c>
      <c r="D10" s="378">
        <v>34085</v>
      </c>
      <c r="E10" s="374" t="s">
        <v>245</v>
      </c>
      <c r="F10" s="374" t="s">
        <v>324</v>
      </c>
      <c r="G10" s="14">
        <v>12.94</v>
      </c>
      <c r="H10" s="14" t="s">
        <v>24</v>
      </c>
      <c r="I10" s="15">
        <f t="shared" si="0"/>
        <v>1</v>
      </c>
      <c r="J10" s="374" t="s">
        <v>304</v>
      </c>
      <c r="K10" s="377" t="s">
        <v>454</v>
      </c>
      <c r="L10" s="308">
        <f t="shared" si="2"/>
        <v>12.94</v>
      </c>
      <c r="M10" s="300">
        <v>13.25</v>
      </c>
      <c r="N10" s="299">
        <v>2</v>
      </c>
      <c r="O10" s="50">
        <f t="shared" si="1"/>
        <v>1</v>
      </c>
    </row>
    <row r="11" spans="1:15" ht="15" customHeight="1" outlineLevel="1">
      <c r="A11" s="19">
        <v>9</v>
      </c>
      <c r="B11" s="384">
        <v>30</v>
      </c>
      <c r="C11" s="385" t="s">
        <v>442</v>
      </c>
      <c r="D11" s="386">
        <v>34061</v>
      </c>
      <c r="E11" s="386" t="s">
        <v>240</v>
      </c>
      <c r="F11" s="384" t="s">
        <v>298</v>
      </c>
      <c r="G11" s="14">
        <v>13.48</v>
      </c>
      <c r="H11" s="14"/>
      <c r="I11" s="15">
        <f aca="true" t="shared" si="3" ref="I11:I21">O11</f>
        <v>2</v>
      </c>
      <c r="J11" s="384">
        <v>4</v>
      </c>
      <c r="K11" s="385" t="s">
        <v>459</v>
      </c>
      <c r="L11" s="308">
        <f t="shared" si="2"/>
        <v>13.48</v>
      </c>
      <c r="M11" s="300">
        <v>14.05</v>
      </c>
      <c r="N11" s="299">
        <v>3</v>
      </c>
      <c r="O11" s="50">
        <f t="shared" si="1"/>
        <v>2</v>
      </c>
    </row>
    <row r="12" spans="1:15" ht="15" customHeight="1" outlineLevel="1">
      <c r="A12" s="19">
        <v>10</v>
      </c>
      <c r="B12" s="388">
        <v>73</v>
      </c>
      <c r="C12" s="392" t="s">
        <v>449</v>
      </c>
      <c r="D12" s="401">
        <v>1996</v>
      </c>
      <c r="E12" s="388" t="s">
        <v>245</v>
      </c>
      <c r="F12" s="388" t="s">
        <v>324</v>
      </c>
      <c r="G12" s="14">
        <v>13.53</v>
      </c>
      <c r="H12" s="14"/>
      <c r="I12" s="15">
        <f t="shared" si="3"/>
        <v>2</v>
      </c>
      <c r="J12" s="395" t="s">
        <v>309</v>
      </c>
      <c r="K12" s="392" t="s">
        <v>462</v>
      </c>
      <c r="L12" s="308">
        <f t="shared" si="2"/>
        <v>13.53</v>
      </c>
      <c r="M12" s="300">
        <v>15.05</v>
      </c>
      <c r="N12" s="299" t="s">
        <v>47</v>
      </c>
      <c r="O12" s="50">
        <f t="shared" si="1"/>
        <v>2</v>
      </c>
    </row>
    <row r="13" spans="1:15" ht="15" customHeight="1" outlineLevel="1">
      <c r="A13" s="19"/>
      <c r="B13" s="367">
        <v>275</v>
      </c>
      <c r="C13" s="368" t="s">
        <v>443</v>
      </c>
      <c r="D13" s="369">
        <v>34289</v>
      </c>
      <c r="E13" s="370" t="s">
        <v>301</v>
      </c>
      <c r="F13" s="367" t="s">
        <v>324</v>
      </c>
      <c r="G13" s="380" t="s">
        <v>23</v>
      </c>
      <c r="H13" s="14"/>
      <c r="I13" s="15">
        <f t="shared" si="3"/>
      </c>
      <c r="J13" s="373" t="s">
        <v>304</v>
      </c>
      <c r="K13" s="381" t="s">
        <v>460</v>
      </c>
      <c r="L13" s="308">
        <f t="shared" si="2"/>
        <v>0</v>
      </c>
      <c r="M13" s="300">
        <v>16.05</v>
      </c>
      <c r="N13" s="299" t="s">
        <v>48</v>
      </c>
      <c r="O13" s="50">
        <f t="shared" si="1"/>
      </c>
    </row>
    <row r="14" spans="1:15" ht="15" customHeight="1" outlineLevel="1">
      <c r="A14" s="19"/>
      <c r="B14" s="374">
        <v>70</v>
      </c>
      <c r="C14" s="377" t="s">
        <v>435</v>
      </c>
      <c r="D14" s="378">
        <v>34449</v>
      </c>
      <c r="E14" s="374" t="s">
        <v>245</v>
      </c>
      <c r="F14" s="374" t="s">
        <v>324</v>
      </c>
      <c r="G14" s="14" t="s">
        <v>24</v>
      </c>
      <c r="H14" s="14"/>
      <c r="I14" s="15">
        <f t="shared" si="3"/>
      </c>
      <c r="J14" s="374" t="s">
        <v>304</v>
      </c>
      <c r="K14" s="377" t="s">
        <v>1123</v>
      </c>
      <c r="L14" s="308">
        <f t="shared" si="2"/>
        <v>0</v>
      </c>
      <c r="M14" s="300">
        <v>17.25</v>
      </c>
      <c r="N14" s="299" t="s">
        <v>49</v>
      </c>
      <c r="O14" s="50">
        <f t="shared" si="1"/>
      </c>
    </row>
    <row r="15" spans="1:15" ht="15" customHeight="1" outlineLevel="1">
      <c r="A15" s="19"/>
      <c r="B15" s="388">
        <v>67</v>
      </c>
      <c r="C15" s="389" t="s">
        <v>448</v>
      </c>
      <c r="D15" s="401">
        <v>1985</v>
      </c>
      <c r="E15" s="388" t="s">
        <v>245</v>
      </c>
      <c r="F15" s="388" t="s">
        <v>302</v>
      </c>
      <c r="G15" s="14">
        <v>11.82</v>
      </c>
      <c r="H15" s="14"/>
      <c r="I15" s="15" t="str">
        <f t="shared" si="3"/>
        <v>МС</v>
      </c>
      <c r="J15" s="388" t="s">
        <v>429</v>
      </c>
      <c r="K15" s="392" t="s">
        <v>461</v>
      </c>
      <c r="L15" s="308">
        <f t="shared" si="2"/>
        <v>11.82</v>
      </c>
      <c r="M15" s="300">
        <v>18.25</v>
      </c>
      <c r="N15" s="299" t="s">
        <v>50</v>
      </c>
      <c r="O15" s="50" t="str">
        <f t="shared" si="1"/>
        <v>МС</v>
      </c>
    </row>
    <row r="16" spans="1:15" ht="15" customHeight="1" outlineLevel="1">
      <c r="A16" s="19"/>
      <c r="B16" s="399">
        <v>52</v>
      </c>
      <c r="C16" s="400" t="s">
        <v>445</v>
      </c>
      <c r="D16" s="401">
        <v>1987</v>
      </c>
      <c r="E16" s="397" t="s">
        <v>245</v>
      </c>
      <c r="F16" s="397" t="s">
        <v>324</v>
      </c>
      <c r="G16" s="14">
        <v>11.91</v>
      </c>
      <c r="H16" s="14"/>
      <c r="I16" s="15" t="str">
        <f t="shared" si="3"/>
        <v>КМС</v>
      </c>
      <c r="J16" s="395" t="s">
        <v>429</v>
      </c>
      <c r="K16" s="392" t="s">
        <v>430</v>
      </c>
      <c r="L16" s="308">
        <f t="shared" si="2"/>
        <v>11.91</v>
      </c>
      <c r="O16" s="50" t="str">
        <f t="shared" si="1"/>
        <v>КМС</v>
      </c>
    </row>
    <row r="17" spans="1:15" ht="15" customHeight="1" outlineLevel="1">
      <c r="A17" s="19"/>
      <c r="B17" s="329">
        <v>157</v>
      </c>
      <c r="C17" s="333" t="s">
        <v>439</v>
      </c>
      <c r="D17" s="366">
        <v>34643</v>
      </c>
      <c r="E17" s="366" t="s">
        <v>247</v>
      </c>
      <c r="F17" s="329" t="s">
        <v>302</v>
      </c>
      <c r="G17" s="14">
        <v>12.55</v>
      </c>
      <c r="H17" s="14"/>
      <c r="I17" s="15">
        <f t="shared" si="3"/>
        <v>1</v>
      </c>
      <c r="J17" s="329" t="s">
        <v>429</v>
      </c>
      <c r="K17" s="331" t="s">
        <v>456</v>
      </c>
      <c r="L17" s="308">
        <f t="shared" si="2"/>
        <v>12.55</v>
      </c>
      <c r="O17" s="50">
        <f t="shared" si="1"/>
        <v>1</v>
      </c>
    </row>
    <row r="18" spans="1:15" ht="15" customHeight="1" outlineLevel="1">
      <c r="A18" s="19"/>
      <c r="B18" s="399">
        <v>87</v>
      </c>
      <c r="C18" s="400" t="s">
        <v>446</v>
      </c>
      <c r="D18" s="401">
        <v>1992</v>
      </c>
      <c r="E18" s="397" t="s">
        <v>245</v>
      </c>
      <c r="F18" s="397" t="s">
        <v>324</v>
      </c>
      <c r="G18" s="14">
        <v>12.57</v>
      </c>
      <c r="H18" s="14"/>
      <c r="I18" s="15">
        <f t="shared" si="3"/>
        <v>1</v>
      </c>
      <c r="J18" s="395" t="s">
        <v>429</v>
      </c>
      <c r="K18" s="392" t="s">
        <v>430</v>
      </c>
      <c r="L18" s="308">
        <f t="shared" si="2"/>
        <v>12.57</v>
      </c>
      <c r="O18" s="50">
        <f>VLOOKUP(L18,жен60,2)</f>
        <v>1</v>
      </c>
    </row>
    <row r="19" spans="1:15" ht="15" customHeight="1" outlineLevel="1">
      <c r="A19" s="19"/>
      <c r="B19" s="329">
        <v>150</v>
      </c>
      <c r="C19" s="333" t="s">
        <v>440</v>
      </c>
      <c r="D19" s="366">
        <v>35539</v>
      </c>
      <c r="E19" s="329" t="s">
        <v>245</v>
      </c>
      <c r="F19" s="329" t="s">
        <v>324</v>
      </c>
      <c r="G19" s="14">
        <v>12.73</v>
      </c>
      <c r="H19" s="14"/>
      <c r="I19" s="15">
        <f t="shared" si="3"/>
        <v>1</v>
      </c>
      <c r="J19" s="329" t="s">
        <v>429</v>
      </c>
      <c r="K19" s="333" t="s">
        <v>457</v>
      </c>
      <c r="L19" s="308">
        <f t="shared" si="2"/>
        <v>12.73</v>
      </c>
      <c r="O19" s="50">
        <f>VLOOKUP(L19,жен60,2)</f>
        <v>1</v>
      </c>
    </row>
    <row r="20" spans="1:15" ht="15" customHeight="1" outlineLevel="1">
      <c r="A20" s="19"/>
      <c r="B20" s="388">
        <v>90</v>
      </c>
      <c r="C20" s="389" t="s">
        <v>447</v>
      </c>
      <c r="D20" s="401">
        <v>1991</v>
      </c>
      <c r="E20" s="388" t="s">
        <v>245</v>
      </c>
      <c r="F20" s="388" t="s">
        <v>324</v>
      </c>
      <c r="G20" s="14">
        <v>13.04</v>
      </c>
      <c r="H20" s="14"/>
      <c r="I20" s="15">
        <f t="shared" si="3"/>
        <v>1</v>
      </c>
      <c r="J20" s="395" t="s">
        <v>429</v>
      </c>
      <c r="K20" s="392" t="s">
        <v>430</v>
      </c>
      <c r="L20" s="308">
        <f t="shared" si="2"/>
        <v>13.04</v>
      </c>
      <c r="O20" s="50">
        <f>VLOOKUP(L20,жен60,2)</f>
        <v>1</v>
      </c>
    </row>
    <row r="21" spans="1:15" ht="15" customHeight="1" outlineLevel="1">
      <c r="A21" s="19"/>
      <c r="B21" s="388">
        <v>101</v>
      </c>
      <c r="C21" s="392" t="s">
        <v>452</v>
      </c>
      <c r="D21" s="390">
        <v>33715</v>
      </c>
      <c r="E21" s="397" t="s">
        <v>247</v>
      </c>
      <c r="F21" s="397" t="s">
        <v>324</v>
      </c>
      <c r="G21" s="14">
        <v>13.16</v>
      </c>
      <c r="H21" s="14"/>
      <c r="I21" s="15">
        <f t="shared" si="3"/>
        <v>1</v>
      </c>
      <c r="J21" s="388" t="s">
        <v>429</v>
      </c>
      <c r="K21" s="392" t="s">
        <v>465</v>
      </c>
      <c r="L21" s="308">
        <f t="shared" si="2"/>
        <v>13.16</v>
      </c>
      <c r="O21" s="50">
        <f>VLOOKUP(L21,жен60,2)</f>
        <v>1</v>
      </c>
    </row>
    <row r="22" spans="3:11" ht="15">
      <c r="C22" s="22" t="s">
        <v>467</v>
      </c>
      <c r="E22" s="26" t="s">
        <v>164</v>
      </c>
      <c r="F22" s="26" t="s">
        <v>293</v>
      </c>
      <c r="K22" s="6" t="s">
        <v>910</v>
      </c>
    </row>
    <row r="23" spans="1:11" ht="41.25" customHeight="1">
      <c r="A23" s="23" t="s">
        <v>5</v>
      </c>
      <c r="B23" s="10" t="s">
        <v>2</v>
      </c>
      <c r="C23" s="11" t="s">
        <v>1</v>
      </c>
      <c r="D23" s="24" t="s">
        <v>3</v>
      </c>
      <c r="E23" s="10" t="s">
        <v>36</v>
      </c>
      <c r="F23" s="10" t="s">
        <v>469</v>
      </c>
      <c r="G23" s="83" t="s">
        <v>4</v>
      </c>
      <c r="H23" s="83"/>
      <c r="I23" s="117"/>
      <c r="J23" s="12" t="s">
        <v>22</v>
      </c>
      <c r="K23" s="197" t="s">
        <v>39</v>
      </c>
    </row>
    <row r="24" spans="1:10" ht="15">
      <c r="A24" s="19">
        <v>5</v>
      </c>
      <c r="B24" s="379">
        <v>2</v>
      </c>
      <c r="C24" s="402" t="s">
        <v>441</v>
      </c>
      <c r="D24" s="382">
        <v>1994</v>
      </c>
      <c r="E24" s="382" t="s">
        <v>240</v>
      </c>
      <c r="F24" s="379" t="s">
        <v>298</v>
      </c>
      <c r="G24" s="14">
        <v>12.81</v>
      </c>
      <c r="H24" s="14"/>
      <c r="I24" s="15"/>
      <c r="J24" s="379" t="s">
        <v>304</v>
      </c>
    </row>
    <row r="25" spans="1:10" ht="15">
      <c r="A25" s="19">
        <v>4</v>
      </c>
      <c r="B25" s="329">
        <v>170</v>
      </c>
      <c r="C25" s="333" t="s">
        <v>438</v>
      </c>
      <c r="D25" s="366">
        <v>34403</v>
      </c>
      <c r="E25" s="366" t="s">
        <v>247</v>
      </c>
      <c r="F25" s="329" t="s">
        <v>298</v>
      </c>
      <c r="G25" s="14">
        <v>13</v>
      </c>
      <c r="H25" s="14"/>
      <c r="I25" s="15"/>
      <c r="J25" s="329" t="s">
        <v>304</v>
      </c>
    </row>
    <row r="26" spans="1:10" ht="15">
      <c r="A26" s="19">
        <v>3</v>
      </c>
      <c r="B26" s="374">
        <v>62</v>
      </c>
      <c r="C26" s="377" t="s">
        <v>437</v>
      </c>
      <c r="D26" s="378">
        <v>34309</v>
      </c>
      <c r="E26" s="374" t="s">
        <v>245</v>
      </c>
      <c r="F26" s="374" t="s">
        <v>296</v>
      </c>
      <c r="G26" s="14">
        <v>13.06</v>
      </c>
      <c r="H26" s="14"/>
      <c r="I26" s="15"/>
      <c r="J26" s="374" t="s">
        <v>309</v>
      </c>
    </row>
    <row r="27" spans="1:10" ht="15">
      <c r="A27" s="19">
        <v>7</v>
      </c>
      <c r="B27" s="339">
        <v>134</v>
      </c>
      <c r="C27" s="364" t="s">
        <v>434</v>
      </c>
      <c r="D27" s="365">
        <v>34526</v>
      </c>
      <c r="E27" s="339" t="s">
        <v>248</v>
      </c>
      <c r="F27" s="339" t="s">
        <v>296</v>
      </c>
      <c r="G27" s="14">
        <v>13.24</v>
      </c>
      <c r="H27" s="14"/>
      <c r="I27" s="15"/>
      <c r="J27" s="339" t="s">
        <v>304</v>
      </c>
    </row>
    <row r="28" spans="1:10" ht="15">
      <c r="A28" s="19">
        <v>8</v>
      </c>
      <c r="B28" s="388">
        <v>68</v>
      </c>
      <c r="C28" s="392" t="s">
        <v>450</v>
      </c>
      <c r="D28" s="390">
        <v>35189</v>
      </c>
      <c r="E28" s="388" t="s">
        <v>245</v>
      </c>
      <c r="F28" s="388" t="s">
        <v>324</v>
      </c>
      <c r="G28" s="14">
        <v>13.29</v>
      </c>
      <c r="H28" s="14"/>
      <c r="I28" s="15"/>
      <c r="J28" s="395" t="s">
        <v>309</v>
      </c>
    </row>
    <row r="29" spans="1:10" ht="15">
      <c r="A29" s="19">
        <v>2</v>
      </c>
      <c r="B29" s="379">
        <v>276</v>
      </c>
      <c r="C29" s="402" t="s">
        <v>444</v>
      </c>
      <c r="D29" s="382">
        <v>34060</v>
      </c>
      <c r="E29" s="370" t="s">
        <v>301</v>
      </c>
      <c r="F29" s="379" t="s">
        <v>324</v>
      </c>
      <c r="G29" s="14">
        <v>13.47</v>
      </c>
      <c r="H29" s="14"/>
      <c r="I29" s="15"/>
      <c r="J29" s="329" t="s">
        <v>309</v>
      </c>
    </row>
    <row r="30" spans="1:10" ht="15">
      <c r="A30" s="19">
        <v>1</v>
      </c>
      <c r="B30" s="388">
        <v>42</v>
      </c>
      <c r="C30" s="392" t="s">
        <v>451</v>
      </c>
      <c r="D30" s="401">
        <v>1994</v>
      </c>
      <c r="E30" s="397" t="s">
        <v>240</v>
      </c>
      <c r="F30" s="397" t="s">
        <v>324</v>
      </c>
      <c r="G30" s="14">
        <v>13.93</v>
      </c>
      <c r="H30" s="14"/>
      <c r="I30" s="15"/>
      <c r="J30" s="388" t="s">
        <v>304</v>
      </c>
    </row>
    <row r="31" spans="1:10" ht="15">
      <c r="A31" s="19">
        <v>6</v>
      </c>
      <c r="B31" s="339">
        <v>56</v>
      </c>
      <c r="C31" s="364" t="s">
        <v>436</v>
      </c>
      <c r="D31" s="365">
        <v>34085</v>
      </c>
      <c r="E31" s="339" t="s">
        <v>245</v>
      </c>
      <c r="F31" s="339" t="s">
        <v>324</v>
      </c>
      <c r="G31" s="14" t="s">
        <v>24</v>
      </c>
      <c r="H31" s="14"/>
      <c r="I31" s="15"/>
      <c r="J31" s="339" t="s">
        <v>304</v>
      </c>
    </row>
    <row r="32" spans="3:11" ht="15">
      <c r="C32" s="22" t="s">
        <v>6</v>
      </c>
      <c r="E32" s="26" t="s">
        <v>468</v>
      </c>
      <c r="F32" s="26" t="s">
        <v>293</v>
      </c>
      <c r="K32" s="6" t="s">
        <v>815</v>
      </c>
    </row>
    <row r="33" spans="1:11" ht="41.25" customHeight="1">
      <c r="A33" s="23" t="s">
        <v>5</v>
      </c>
      <c r="B33" s="10" t="s">
        <v>2</v>
      </c>
      <c r="C33" s="11" t="s">
        <v>1</v>
      </c>
      <c r="D33" s="24" t="s">
        <v>3</v>
      </c>
      <c r="E33" s="10" t="s">
        <v>36</v>
      </c>
      <c r="F33" s="10" t="s">
        <v>469</v>
      </c>
      <c r="G33" s="83" t="s">
        <v>4</v>
      </c>
      <c r="H33" s="83"/>
      <c r="I33" s="117"/>
      <c r="J33" s="12" t="s">
        <v>22</v>
      </c>
      <c r="K33" s="197" t="s">
        <v>39</v>
      </c>
    </row>
    <row r="34" spans="1:10" ht="15" customHeight="1">
      <c r="A34" s="15">
        <v>7</v>
      </c>
      <c r="B34" s="388">
        <v>67</v>
      </c>
      <c r="C34" s="389" t="s">
        <v>448</v>
      </c>
      <c r="D34" s="401">
        <v>1985</v>
      </c>
      <c r="E34" s="388" t="s">
        <v>245</v>
      </c>
      <c r="F34" s="388" t="s">
        <v>302</v>
      </c>
      <c r="G34" s="14">
        <v>11.82</v>
      </c>
      <c r="H34" s="14"/>
      <c r="I34" s="15"/>
      <c r="J34" s="388" t="s">
        <v>429</v>
      </c>
    </row>
    <row r="35" spans="1:10" ht="15" customHeight="1">
      <c r="A35" s="15">
        <v>4</v>
      </c>
      <c r="B35" s="399">
        <v>52</v>
      </c>
      <c r="C35" s="400" t="s">
        <v>445</v>
      </c>
      <c r="D35" s="401">
        <v>1987</v>
      </c>
      <c r="E35" s="397" t="s">
        <v>245</v>
      </c>
      <c r="F35" s="397" t="s">
        <v>324</v>
      </c>
      <c r="G35" s="14">
        <v>11.91</v>
      </c>
      <c r="H35" s="14"/>
      <c r="I35" s="15"/>
      <c r="J35" s="395" t="s">
        <v>429</v>
      </c>
    </row>
    <row r="36" spans="1:10" ht="15" customHeight="1">
      <c r="A36" s="15">
        <v>2</v>
      </c>
      <c r="B36" s="329">
        <v>157</v>
      </c>
      <c r="C36" s="333" t="s">
        <v>439</v>
      </c>
      <c r="D36" s="366">
        <v>34643</v>
      </c>
      <c r="E36" s="366" t="s">
        <v>247</v>
      </c>
      <c r="F36" s="329" t="s">
        <v>302</v>
      </c>
      <c r="G36" s="14">
        <v>12.55</v>
      </c>
      <c r="H36" s="14"/>
      <c r="I36" s="15"/>
      <c r="J36" s="329" t="s">
        <v>429</v>
      </c>
    </row>
    <row r="37" spans="1:10" ht="15" customHeight="1">
      <c r="A37" s="15">
        <v>5</v>
      </c>
      <c r="B37" s="399">
        <v>87</v>
      </c>
      <c r="C37" s="400" t="s">
        <v>446</v>
      </c>
      <c r="D37" s="401">
        <v>1992</v>
      </c>
      <c r="E37" s="397" t="s">
        <v>245</v>
      </c>
      <c r="F37" s="397" t="s">
        <v>324</v>
      </c>
      <c r="G37" s="14">
        <v>12.57</v>
      </c>
      <c r="H37" s="14"/>
      <c r="I37" s="15"/>
      <c r="J37" s="395" t="s">
        <v>429</v>
      </c>
    </row>
    <row r="38" spans="1:10" ht="15" customHeight="1">
      <c r="A38" s="15">
        <v>3</v>
      </c>
      <c r="B38" s="329">
        <v>150</v>
      </c>
      <c r="C38" s="333" t="s">
        <v>440</v>
      </c>
      <c r="D38" s="366">
        <v>35539</v>
      </c>
      <c r="E38" s="329" t="s">
        <v>245</v>
      </c>
      <c r="F38" s="329" t="s">
        <v>324</v>
      </c>
      <c r="G38" s="14">
        <v>12.73</v>
      </c>
      <c r="H38" s="14"/>
      <c r="I38" s="15"/>
      <c r="J38" s="329" t="s">
        <v>429</v>
      </c>
    </row>
    <row r="39" spans="1:10" ht="15">
      <c r="A39" s="15">
        <v>6</v>
      </c>
      <c r="B39" s="388">
        <v>90</v>
      </c>
      <c r="C39" s="389" t="s">
        <v>447</v>
      </c>
      <c r="D39" s="401">
        <v>1991</v>
      </c>
      <c r="E39" s="388" t="s">
        <v>245</v>
      </c>
      <c r="F39" s="388" t="s">
        <v>324</v>
      </c>
      <c r="G39" s="14">
        <v>13.04</v>
      </c>
      <c r="H39" s="14"/>
      <c r="I39" s="15"/>
      <c r="J39" s="395" t="s">
        <v>429</v>
      </c>
    </row>
    <row r="40" spans="1:10" ht="15">
      <c r="A40" s="15">
        <v>8</v>
      </c>
      <c r="B40" s="388">
        <v>101</v>
      </c>
      <c r="C40" s="392" t="s">
        <v>452</v>
      </c>
      <c r="D40" s="390">
        <v>33715</v>
      </c>
      <c r="E40" s="397" t="s">
        <v>247</v>
      </c>
      <c r="F40" s="397" t="s">
        <v>324</v>
      </c>
      <c r="G40" s="14">
        <v>13.16</v>
      </c>
      <c r="H40" s="14"/>
      <c r="I40" s="15"/>
      <c r="J40" s="388" t="s">
        <v>429</v>
      </c>
    </row>
    <row r="41" spans="3:11" ht="15">
      <c r="C41" s="22" t="s">
        <v>7</v>
      </c>
      <c r="K41" s="6" t="s">
        <v>816</v>
      </c>
    </row>
    <row r="42" spans="1:11" ht="41.25" customHeight="1">
      <c r="A42" s="23" t="s">
        <v>5</v>
      </c>
      <c r="B42" s="10" t="s">
        <v>2</v>
      </c>
      <c r="C42" s="11" t="s">
        <v>1</v>
      </c>
      <c r="D42" s="24" t="s">
        <v>3</v>
      </c>
      <c r="E42" s="10" t="s">
        <v>36</v>
      </c>
      <c r="F42" s="10" t="s">
        <v>469</v>
      </c>
      <c r="G42" s="83" t="s">
        <v>4</v>
      </c>
      <c r="H42" s="83"/>
      <c r="I42" s="117"/>
      <c r="J42" s="12" t="s">
        <v>22</v>
      </c>
      <c r="K42" s="197" t="s">
        <v>39</v>
      </c>
    </row>
    <row r="43" spans="1:10" ht="15" customHeight="1">
      <c r="A43" s="15">
        <v>6</v>
      </c>
      <c r="B43" s="329">
        <v>170</v>
      </c>
      <c r="C43" s="333" t="s">
        <v>438</v>
      </c>
      <c r="D43" s="366">
        <v>34403</v>
      </c>
      <c r="E43" s="366" t="s">
        <v>247</v>
      </c>
      <c r="F43" s="329" t="s">
        <v>298</v>
      </c>
      <c r="G43" s="14">
        <v>12.76</v>
      </c>
      <c r="H43" s="14"/>
      <c r="I43" s="15"/>
      <c r="J43" s="329" t="s">
        <v>304</v>
      </c>
    </row>
    <row r="44" spans="1:10" ht="15" customHeight="1">
      <c r="A44" s="15">
        <v>2</v>
      </c>
      <c r="B44" s="374">
        <v>56</v>
      </c>
      <c r="C44" s="377" t="s">
        <v>436</v>
      </c>
      <c r="D44" s="378">
        <v>34085</v>
      </c>
      <c r="E44" s="374" t="s">
        <v>245</v>
      </c>
      <c r="F44" s="374" t="s">
        <v>324</v>
      </c>
      <c r="G44" s="14">
        <v>12.94</v>
      </c>
      <c r="H44" s="14"/>
      <c r="I44" s="15"/>
      <c r="J44" s="374" t="s">
        <v>304</v>
      </c>
    </row>
    <row r="45" spans="1:10" ht="15" customHeight="1">
      <c r="A45" s="15">
        <v>3</v>
      </c>
      <c r="B45" s="339">
        <v>134</v>
      </c>
      <c r="C45" s="364" t="s">
        <v>434</v>
      </c>
      <c r="D45" s="365">
        <v>34526</v>
      </c>
      <c r="E45" s="374" t="s">
        <v>248</v>
      </c>
      <c r="F45" s="339" t="s">
        <v>296</v>
      </c>
      <c r="G45" s="14">
        <v>13.02</v>
      </c>
      <c r="H45" s="14"/>
      <c r="I45" s="15"/>
      <c r="J45" s="374" t="s">
        <v>304</v>
      </c>
    </row>
    <row r="46" spans="1:10" ht="15" customHeight="1">
      <c r="A46" s="15">
        <v>5</v>
      </c>
      <c r="B46" s="388">
        <v>68</v>
      </c>
      <c r="C46" s="392" t="s">
        <v>450</v>
      </c>
      <c r="D46" s="390">
        <v>35189</v>
      </c>
      <c r="E46" s="388" t="s">
        <v>245</v>
      </c>
      <c r="F46" s="388" t="s">
        <v>324</v>
      </c>
      <c r="G46" s="14">
        <v>13.03</v>
      </c>
      <c r="H46" s="14"/>
      <c r="I46" s="15"/>
      <c r="J46" s="395" t="s">
        <v>309</v>
      </c>
    </row>
    <row r="47" spans="1:10" ht="15" customHeight="1">
      <c r="A47" s="15">
        <v>4</v>
      </c>
      <c r="B47" s="379">
        <v>276</v>
      </c>
      <c r="C47" s="402" t="s">
        <v>444</v>
      </c>
      <c r="D47" s="382">
        <v>34060</v>
      </c>
      <c r="E47" s="370" t="s">
        <v>301</v>
      </c>
      <c r="F47" s="379" t="s">
        <v>324</v>
      </c>
      <c r="G47" s="14">
        <v>13.04</v>
      </c>
      <c r="H47" s="14"/>
      <c r="I47" s="15"/>
      <c r="J47" s="329" t="s">
        <v>309</v>
      </c>
    </row>
    <row r="48" spans="1:10" ht="15" customHeight="1">
      <c r="A48" s="15">
        <v>7</v>
      </c>
      <c r="B48" s="384">
        <v>30</v>
      </c>
      <c r="C48" s="385" t="s">
        <v>442</v>
      </c>
      <c r="D48" s="386">
        <v>34061</v>
      </c>
      <c r="E48" s="386" t="s">
        <v>240</v>
      </c>
      <c r="F48" s="384" t="s">
        <v>298</v>
      </c>
      <c r="G48" s="14">
        <v>13.48</v>
      </c>
      <c r="H48" s="14"/>
      <c r="I48" s="15"/>
      <c r="J48" s="384" t="s">
        <v>304</v>
      </c>
    </row>
    <row r="49" spans="3:11" ht="15">
      <c r="C49" s="22" t="s">
        <v>8</v>
      </c>
      <c r="E49" s="3"/>
      <c r="F49" s="3"/>
      <c r="K49" s="6" t="s">
        <v>815</v>
      </c>
    </row>
    <row r="50" spans="1:11" ht="41.25" customHeight="1">
      <c r="A50" s="23" t="s">
        <v>5</v>
      </c>
      <c r="B50" s="10" t="s">
        <v>2</v>
      </c>
      <c r="C50" s="11" t="s">
        <v>1</v>
      </c>
      <c r="D50" s="24" t="s">
        <v>3</v>
      </c>
      <c r="E50" s="10" t="s">
        <v>36</v>
      </c>
      <c r="F50" s="10" t="s">
        <v>469</v>
      </c>
      <c r="G50" s="83" t="s">
        <v>4</v>
      </c>
      <c r="H50" s="83"/>
      <c r="I50" s="117"/>
      <c r="J50" s="12" t="s">
        <v>22</v>
      </c>
      <c r="K50" s="197" t="s">
        <v>39</v>
      </c>
    </row>
    <row r="51" spans="1:11" ht="15">
      <c r="A51" s="15">
        <v>6</v>
      </c>
      <c r="B51" s="384">
        <v>2</v>
      </c>
      <c r="C51" s="385" t="s">
        <v>441</v>
      </c>
      <c r="D51" s="452">
        <v>1994</v>
      </c>
      <c r="E51" s="386" t="s">
        <v>240</v>
      </c>
      <c r="F51" s="384" t="s">
        <v>298</v>
      </c>
      <c r="G51" s="14">
        <v>12.52</v>
      </c>
      <c r="H51" s="14"/>
      <c r="I51" s="15"/>
      <c r="J51" s="384" t="s">
        <v>304</v>
      </c>
      <c r="K51" s="173"/>
    </row>
    <row r="52" spans="1:10" ht="15">
      <c r="A52" s="15">
        <v>3</v>
      </c>
      <c r="B52" s="374">
        <v>62</v>
      </c>
      <c r="C52" s="377" t="s">
        <v>437</v>
      </c>
      <c r="D52" s="378">
        <v>34309</v>
      </c>
      <c r="E52" s="374" t="s">
        <v>245</v>
      </c>
      <c r="F52" s="374" t="s">
        <v>296</v>
      </c>
      <c r="G52" s="14">
        <v>12.86</v>
      </c>
      <c r="H52" s="14"/>
      <c r="I52" s="15"/>
      <c r="J52" s="374" t="s">
        <v>309</v>
      </c>
    </row>
    <row r="53" spans="1:10" ht="15">
      <c r="A53" s="15">
        <v>4</v>
      </c>
      <c r="B53" s="388">
        <v>43</v>
      </c>
      <c r="C53" s="392" t="s">
        <v>451</v>
      </c>
      <c r="D53" s="401">
        <v>1994</v>
      </c>
      <c r="E53" s="397" t="s">
        <v>240</v>
      </c>
      <c r="F53" s="397" t="s">
        <v>324</v>
      </c>
      <c r="G53" s="14">
        <v>13.34</v>
      </c>
      <c r="H53" s="14"/>
      <c r="I53" s="15"/>
      <c r="J53" s="388" t="s">
        <v>304</v>
      </c>
    </row>
    <row r="54" spans="1:10" ht="15" customHeight="1">
      <c r="A54" s="15">
        <v>5</v>
      </c>
      <c r="B54" s="388">
        <v>73</v>
      </c>
      <c r="C54" s="392" t="s">
        <v>449</v>
      </c>
      <c r="D54" s="401">
        <v>1996</v>
      </c>
      <c r="E54" s="388" t="s">
        <v>245</v>
      </c>
      <c r="F54" s="388" t="s">
        <v>324</v>
      </c>
      <c r="G54" s="14">
        <v>13.53</v>
      </c>
      <c r="H54" s="14"/>
      <c r="I54" s="15"/>
      <c r="J54" s="395" t="s">
        <v>309</v>
      </c>
    </row>
    <row r="55" spans="1:11" ht="15" customHeight="1">
      <c r="A55" s="15">
        <v>2</v>
      </c>
      <c r="B55" s="367">
        <v>275</v>
      </c>
      <c r="C55" s="368" t="s">
        <v>443</v>
      </c>
      <c r="D55" s="369">
        <v>34289</v>
      </c>
      <c r="E55" s="370" t="s">
        <v>301</v>
      </c>
      <c r="F55" s="367" t="s">
        <v>324</v>
      </c>
      <c r="G55" s="380" t="s">
        <v>23</v>
      </c>
      <c r="H55" s="14"/>
      <c r="I55" s="15"/>
      <c r="J55" s="373" t="s">
        <v>304</v>
      </c>
      <c r="K55" s="196" t="s">
        <v>774</v>
      </c>
    </row>
    <row r="56" spans="1:11" ht="15" customHeight="1">
      <c r="A56" s="15">
        <v>7</v>
      </c>
      <c r="B56" s="374">
        <v>70</v>
      </c>
      <c r="C56" s="377" t="s">
        <v>435</v>
      </c>
      <c r="D56" s="378">
        <v>34449</v>
      </c>
      <c r="E56" s="374" t="s">
        <v>245</v>
      </c>
      <c r="F56" s="374" t="s">
        <v>324</v>
      </c>
      <c r="G56" s="14" t="s">
        <v>24</v>
      </c>
      <c r="H56" s="14"/>
      <c r="I56" s="15"/>
      <c r="J56" s="374" t="s">
        <v>304</v>
      </c>
      <c r="K56" s="20" t="s">
        <v>811</v>
      </c>
    </row>
    <row r="57" spans="1:10" ht="15" customHeight="1">
      <c r="A57" s="15"/>
      <c r="B57" s="19"/>
      <c r="C57" s="43"/>
      <c r="D57" s="46"/>
      <c r="E57" s="242"/>
      <c r="F57" s="16"/>
      <c r="G57" s="14"/>
      <c r="H57" s="14"/>
      <c r="I57" s="15"/>
      <c r="J57" s="77"/>
    </row>
    <row r="58" ht="15">
      <c r="A58" s="15"/>
    </row>
  </sheetData>
  <sheetProtection/>
  <mergeCells count="1">
    <mergeCell ref="G2:H2"/>
  </mergeCells>
  <conditionalFormatting sqref="B1:B2 B22:B65536">
    <cfRule type="cellIs" priority="8" dxfId="35" operator="equal" stopIfTrue="1">
      <formula>157.5</formula>
    </cfRule>
  </conditionalFormatting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rowBreaks count="1" manualBreakCount="1">
    <brk id="40" max="255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8"/>
  <dimension ref="A1:L63"/>
  <sheetViews>
    <sheetView zoomScale="85" zoomScaleNormal="85" zoomScalePageLayoutView="0" workbookViewId="0" topLeftCell="A1">
      <selection activeCell="C64" sqref="C64"/>
    </sheetView>
  </sheetViews>
  <sheetFormatPr defaultColWidth="9.140625" defaultRowHeight="15" outlineLevelRow="1"/>
  <cols>
    <col min="1" max="1" width="3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57421875" style="26" customWidth="1"/>
    <col min="6" max="6" width="12.140625" style="26" customWidth="1"/>
    <col min="7" max="8" width="5.00390625" style="3" customWidth="1"/>
    <col min="9" max="9" width="4.421875" style="3" customWidth="1"/>
    <col min="10" max="10" width="3.00390625" style="3" customWidth="1"/>
    <col min="11" max="11" width="20.140625" style="6" customWidth="1"/>
    <col min="12" max="12" width="9.140625" style="8" customWidth="1"/>
  </cols>
  <sheetData>
    <row r="1" spans="3:11" ht="15.75">
      <c r="C1" s="4" t="s">
        <v>267</v>
      </c>
      <c r="E1" s="3"/>
      <c r="F1" s="3"/>
      <c r="K1" s="26" t="s">
        <v>859</v>
      </c>
    </row>
    <row r="2" spans="1:11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785" t="s">
        <v>40</v>
      </c>
      <c r="H2" s="785"/>
      <c r="I2" s="12" t="s">
        <v>12</v>
      </c>
      <c r="J2" s="12" t="s">
        <v>13</v>
      </c>
      <c r="K2" s="13" t="s">
        <v>14</v>
      </c>
    </row>
    <row r="3" spans="1:11" ht="15" customHeight="1" outlineLevel="1">
      <c r="A3" s="19">
        <v>1</v>
      </c>
      <c r="B3" s="339">
        <v>91</v>
      </c>
      <c r="C3" s="396" t="s">
        <v>412</v>
      </c>
      <c r="D3" s="378">
        <v>34433</v>
      </c>
      <c r="E3" s="374" t="s">
        <v>245</v>
      </c>
      <c r="F3" s="374" t="s">
        <v>324</v>
      </c>
      <c r="G3" s="149">
        <v>21.56</v>
      </c>
      <c r="H3" s="149">
        <v>21.35</v>
      </c>
      <c r="I3" s="85" t="s">
        <v>46</v>
      </c>
      <c r="J3" s="374">
        <v>8</v>
      </c>
      <c r="K3" s="396" t="s">
        <v>423</v>
      </c>
    </row>
    <row r="4" spans="1:11" ht="15" customHeight="1" outlineLevel="1">
      <c r="A4" s="19">
        <v>2</v>
      </c>
      <c r="B4" s="329">
        <v>175</v>
      </c>
      <c r="C4" s="333" t="s">
        <v>416</v>
      </c>
      <c r="D4" s="366">
        <v>34426</v>
      </c>
      <c r="E4" s="366" t="s">
        <v>247</v>
      </c>
      <c r="F4" s="329" t="s">
        <v>302</v>
      </c>
      <c r="G4" s="606">
        <v>22.01</v>
      </c>
      <c r="H4" s="606">
        <v>21.74</v>
      </c>
      <c r="I4" s="85" t="s">
        <v>46</v>
      </c>
      <c r="J4" s="329">
        <v>7</v>
      </c>
      <c r="K4" s="331" t="s">
        <v>426</v>
      </c>
    </row>
    <row r="5" spans="1:11" ht="15" customHeight="1" outlineLevel="1">
      <c r="A5" s="19">
        <v>3</v>
      </c>
      <c r="B5" s="339">
        <v>130</v>
      </c>
      <c r="C5" s="364" t="s">
        <v>411</v>
      </c>
      <c r="D5" s="365">
        <v>34057</v>
      </c>
      <c r="E5" s="339" t="s">
        <v>248</v>
      </c>
      <c r="F5" s="339" t="s">
        <v>296</v>
      </c>
      <c r="G5" s="149">
        <v>23</v>
      </c>
      <c r="H5" s="149">
        <v>22.63</v>
      </c>
      <c r="I5" s="85">
        <v>1</v>
      </c>
      <c r="J5" s="374">
        <v>6</v>
      </c>
      <c r="K5" s="364" t="s">
        <v>422</v>
      </c>
    </row>
    <row r="6" spans="1:11" ht="15" customHeight="1" outlineLevel="1">
      <c r="A6" s="19">
        <v>4</v>
      </c>
      <c r="B6" s="371">
        <v>257</v>
      </c>
      <c r="C6" s="334" t="s">
        <v>530</v>
      </c>
      <c r="D6" s="370">
        <v>34024</v>
      </c>
      <c r="E6" s="370" t="s">
        <v>301</v>
      </c>
      <c r="F6" s="371" t="s">
        <v>324</v>
      </c>
      <c r="G6" s="149">
        <v>22.96</v>
      </c>
      <c r="H6" s="149">
        <v>22.86</v>
      </c>
      <c r="I6" s="85">
        <v>1</v>
      </c>
      <c r="J6" s="371">
        <v>5</v>
      </c>
      <c r="K6" s="405" t="s">
        <v>543</v>
      </c>
    </row>
    <row r="7" spans="1:11" ht="15" customHeight="1" outlineLevel="1">
      <c r="A7" s="19">
        <v>5</v>
      </c>
      <c r="B7" s="329">
        <v>326</v>
      </c>
      <c r="C7" s="331" t="s">
        <v>417</v>
      </c>
      <c r="D7" s="387" t="s">
        <v>418</v>
      </c>
      <c r="E7" s="329" t="s">
        <v>328</v>
      </c>
      <c r="F7" s="383" t="s">
        <v>329</v>
      </c>
      <c r="G7" s="149">
        <v>23.03</v>
      </c>
      <c r="H7" s="149">
        <v>23</v>
      </c>
      <c r="I7" s="85">
        <v>1</v>
      </c>
      <c r="J7" s="329">
        <v>4</v>
      </c>
      <c r="K7" s="331" t="s">
        <v>427</v>
      </c>
    </row>
    <row r="8" spans="1:11" ht="15" customHeight="1" outlineLevel="1">
      <c r="A8" s="19">
        <v>6</v>
      </c>
      <c r="B8" s="379">
        <v>246</v>
      </c>
      <c r="C8" s="381" t="s">
        <v>519</v>
      </c>
      <c r="D8" s="382" t="s">
        <v>520</v>
      </c>
      <c r="E8" s="383" t="s">
        <v>246</v>
      </c>
      <c r="F8" s="379" t="s">
        <v>324</v>
      </c>
      <c r="G8" s="149">
        <v>23.5</v>
      </c>
      <c r="H8" s="149">
        <v>23.49</v>
      </c>
      <c r="I8" s="85">
        <v>2</v>
      </c>
      <c r="J8" s="379">
        <v>3</v>
      </c>
      <c r="K8" s="381" t="s">
        <v>538</v>
      </c>
    </row>
    <row r="9" spans="1:11" ht="15" customHeight="1" outlineLevel="1">
      <c r="A9" s="19">
        <v>7</v>
      </c>
      <c r="B9" s="384">
        <v>7</v>
      </c>
      <c r="C9" s="385" t="s">
        <v>527</v>
      </c>
      <c r="D9" s="386">
        <v>34449</v>
      </c>
      <c r="E9" s="386" t="s">
        <v>240</v>
      </c>
      <c r="F9" s="384" t="s">
        <v>324</v>
      </c>
      <c r="G9" s="149">
        <v>23.59</v>
      </c>
      <c r="H9" s="149">
        <v>23.56</v>
      </c>
      <c r="I9" s="85">
        <v>2</v>
      </c>
      <c r="J9" s="384">
        <v>2</v>
      </c>
      <c r="K9" s="385" t="s">
        <v>541</v>
      </c>
    </row>
    <row r="10" spans="1:11" ht="15" customHeight="1" outlineLevel="1">
      <c r="A10" s="19">
        <v>8</v>
      </c>
      <c r="B10" s="374">
        <v>51</v>
      </c>
      <c r="C10" s="377" t="s">
        <v>491</v>
      </c>
      <c r="D10" s="378">
        <v>34415</v>
      </c>
      <c r="E10" s="374" t="s">
        <v>245</v>
      </c>
      <c r="F10" s="374" t="s">
        <v>296</v>
      </c>
      <c r="G10" s="149">
        <v>23.71</v>
      </c>
      <c r="H10" s="149"/>
      <c r="I10" s="85">
        <v>2</v>
      </c>
      <c r="J10" s="374" t="s">
        <v>309</v>
      </c>
      <c r="K10" s="377" t="s">
        <v>505</v>
      </c>
    </row>
    <row r="11" spans="1:11" ht="15" customHeight="1" outlineLevel="1">
      <c r="A11" s="19">
        <v>9</v>
      </c>
      <c r="B11" s="329">
        <v>322</v>
      </c>
      <c r="C11" s="331" t="s">
        <v>419</v>
      </c>
      <c r="D11" s="387" t="s">
        <v>420</v>
      </c>
      <c r="E11" s="329" t="s">
        <v>328</v>
      </c>
      <c r="F11" s="383" t="s">
        <v>324</v>
      </c>
      <c r="G11" s="149">
        <v>23.96</v>
      </c>
      <c r="H11" s="149"/>
      <c r="I11" s="85">
        <v>2</v>
      </c>
      <c r="J11" s="329">
        <v>1</v>
      </c>
      <c r="K11" s="331" t="s">
        <v>428</v>
      </c>
    </row>
    <row r="12" spans="1:11" ht="15" customHeight="1" outlineLevel="1">
      <c r="A12" s="19">
        <v>10</v>
      </c>
      <c r="B12" s="367">
        <v>255</v>
      </c>
      <c r="C12" s="368" t="s">
        <v>531</v>
      </c>
      <c r="D12" s="369">
        <v>34174</v>
      </c>
      <c r="E12" s="370" t="s">
        <v>301</v>
      </c>
      <c r="F12" s="367" t="s">
        <v>324</v>
      </c>
      <c r="G12" s="149">
        <v>23.99</v>
      </c>
      <c r="H12" s="149"/>
      <c r="I12" s="85">
        <v>2</v>
      </c>
      <c r="J12" s="371" t="s">
        <v>309</v>
      </c>
      <c r="K12" s="375" t="s">
        <v>543</v>
      </c>
    </row>
    <row r="13" spans="1:11" ht="15" customHeight="1" outlineLevel="1">
      <c r="A13" s="19">
        <v>11</v>
      </c>
      <c r="B13" s="384">
        <v>35</v>
      </c>
      <c r="C13" s="385" t="s">
        <v>526</v>
      </c>
      <c r="D13" s="386">
        <v>34597</v>
      </c>
      <c r="E13" s="386" t="s">
        <v>240</v>
      </c>
      <c r="F13" s="384" t="s">
        <v>302</v>
      </c>
      <c r="G13" s="149">
        <v>24.17</v>
      </c>
      <c r="H13" s="149"/>
      <c r="I13" s="85">
        <v>2</v>
      </c>
      <c r="J13" s="384" t="s">
        <v>304</v>
      </c>
      <c r="K13" s="385" t="s">
        <v>540</v>
      </c>
    </row>
    <row r="14" spans="1:11" ht="15" customHeight="1" outlineLevel="1">
      <c r="A14" s="19">
        <v>12</v>
      </c>
      <c r="B14" s="399">
        <v>40</v>
      </c>
      <c r="C14" s="400" t="s">
        <v>901</v>
      </c>
      <c r="D14" s="390">
        <v>34772</v>
      </c>
      <c r="E14" s="397" t="s">
        <v>245</v>
      </c>
      <c r="F14" s="397" t="s">
        <v>324</v>
      </c>
      <c r="G14" s="149">
        <v>24.35</v>
      </c>
      <c r="H14" s="149"/>
      <c r="I14" s="85">
        <v>2</v>
      </c>
      <c r="J14" s="388" t="s">
        <v>309</v>
      </c>
      <c r="K14" s="392" t="s">
        <v>904</v>
      </c>
    </row>
    <row r="15" spans="1:11" ht="15" customHeight="1" outlineLevel="1">
      <c r="A15" s="19">
        <v>13</v>
      </c>
      <c r="B15" s="339">
        <v>102</v>
      </c>
      <c r="C15" s="364" t="s">
        <v>512</v>
      </c>
      <c r="D15" s="365">
        <v>34359</v>
      </c>
      <c r="E15" s="339" t="s">
        <v>248</v>
      </c>
      <c r="F15" s="339" t="s">
        <v>296</v>
      </c>
      <c r="G15" s="149">
        <v>24.56</v>
      </c>
      <c r="H15" s="149"/>
      <c r="I15" s="85">
        <v>3</v>
      </c>
      <c r="J15" s="374" t="s">
        <v>309</v>
      </c>
      <c r="K15" s="364" t="s">
        <v>533</v>
      </c>
    </row>
    <row r="16" spans="1:11" ht="15" customHeight="1" outlineLevel="1">
      <c r="A16" s="19">
        <v>14</v>
      </c>
      <c r="B16" s="374">
        <v>79</v>
      </c>
      <c r="C16" s="377" t="s">
        <v>415</v>
      </c>
      <c r="D16" s="378">
        <v>34169</v>
      </c>
      <c r="E16" s="374" t="s">
        <v>245</v>
      </c>
      <c r="F16" s="374" t="s">
        <v>302</v>
      </c>
      <c r="G16" s="149">
        <v>24.64</v>
      </c>
      <c r="H16" s="149"/>
      <c r="I16" s="85">
        <v>3</v>
      </c>
      <c r="J16" s="374" t="s">
        <v>309</v>
      </c>
      <c r="K16" s="377" t="s">
        <v>425</v>
      </c>
    </row>
    <row r="17" spans="1:11" ht="15" customHeight="1" outlineLevel="1">
      <c r="A17" s="19"/>
      <c r="B17" s="339">
        <v>103</v>
      </c>
      <c r="C17" s="364" t="s">
        <v>513</v>
      </c>
      <c r="D17" s="365">
        <v>34670</v>
      </c>
      <c r="E17" s="339" t="s">
        <v>248</v>
      </c>
      <c r="F17" s="339" t="s">
        <v>296</v>
      </c>
      <c r="G17" s="149">
        <v>27.49</v>
      </c>
      <c r="H17" s="149"/>
      <c r="I17" s="85" t="s">
        <v>47</v>
      </c>
      <c r="J17" s="374" t="s">
        <v>309</v>
      </c>
      <c r="K17" s="364" t="s">
        <v>534</v>
      </c>
    </row>
    <row r="18" spans="1:11" ht="15" customHeight="1" outlineLevel="1">
      <c r="A18" s="19"/>
      <c r="B18" s="339">
        <v>112</v>
      </c>
      <c r="C18" s="364" t="s">
        <v>490</v>
      </c>
      <c r="D18" s="365">
        <v>34132</v>
      </c>
      <c r="E18" s="339" t="s">
        <v>248</v>
      </c>
      <c r="F18" s="339" t="s">
        <v>296</v>
      </c>
      <c r="G18" s="149" t="s">
        <v>766</v>
      </c>
      <c r="H18" s="149"/>
      <c r="I18" s="85"/>
      <c r="J18" s="374" t="s">
        <v>304</v>
      </c>
      <c r="K18" s="364" t="s">
        <v>504</v>
      </c>
    </row>
    <row r="19" spans="1:11" ht="15" customHeight="1" outlineLevel="1">
      <c r="A19" s="19"/>
      <c r="B19" s="329">
        <v>609</v>
      </c>
      <c r="C19" s="381" t="s">
        <v>902</v>
      </c>
      <c r="D19" s="366" t="s">
        <v>903</v>
      </c>
      <c r="E19" s="383" t="s">
        <v>246</v>
      </c>
      <c r="F19" s="329" t="s">
        <v>324</v>
      </c>
      <c r="G19" s="149" t="s">
        <v>766</v>
      </c>
      <c r="H19" s="149"/>
      <c r="I19" s="85"/>
      <c r="J19" s="329" t="s">
        <v>309</v>
      </c>
      <c r="K19" s="331" t="s">
        <v>905</v>
      </c>
    </row>
    <row r="20" spans="1:11" ht="15" customHeight="1" outlineLevel="1">
      <c r="A20" s="19"/>
      <c r="B20" s="388">
        <v>9</v>
      </c>
      <c r="C20" s="389" t="s">
        <v>532</v>
      </c>
      <c r="D20" s="388">
        <v>1992</v>
      </c>
      <c r="E20" s="388" t="s">
        <v>245</v>
      </c>
      <c r="F20" s="388" t="s">
        <v>324</v>
      </c>
      <c r="G20" s="606">
        <v>24.09</v>
      </c>
      <c r="H20" s="149"/>
      <c r="I20" s="85">
        <v>2</v>
      </c>
      <c r="J20" s="388" t="s">
        <v>429</v>
      </c>
      <c r="K20" s="392" t="s">
        <v>545</v>
      </c>
    </row>
    <row r="21" spans="1:11" ht="15" customHeight="1" outlineLevel="1">
      <c r="A21" s="19"/>
      <c r="B21" s="411">
        <v>80</v>
      </c>
      <c r="C21" s="497" t="s">
        <v>899</v>
      </c>
      <c r="D21" s="498" t="s">
        <v>900</v>
      </c>
      <c r="E21" s="499" t="s">
        <v>245</v>
      </c>
      <c r="F21" s="499" t="s">
        <v>324</v>
      </c>
      <c r="G21" s="149">
        <v>22.89</v>
      </c>
      <c r="H21" s="149" t="s">
        <v>766</v>
      </c>
      <c r="I21" s="85">
        <v>2</v>
      </c>
      <c r="J21" s="388" t="s">
        <v>309</v>
      </c>
      <c r="K21" s="392" t="s">
        <v>904</v>
      </c>
    </row>
    <row r="22" ht="15" customHeight="1" outlineLevel="1">
      <c r="A22" s="19"/>
    </row>
    <row r="23" spans="1:11" ht="14.25" customHeight="1" outlineLevel="1">
      <c r="A23" s="19"/>
      <c r="B23" s="384"/>
      <c r="C23" s="385"/>
      <c r="D23" s="386"/>
      <c r="E23" s="386"/>
      <c r="F23" s="384"/>
      <c r="G23" s="149"/>
      <c r="H23" s="149"/>
      <c r="I23" s="85"/>
      <c r="J23" s="384"/>
      <c r="K23" s="385"/>
    </row>
    <row r="24" spans="1:12" s="1" customFormat="1" ht="14.25">
      <c r="A24" s="3"/>
      <c r="B24" s="3"/>
      <c r="C24" s="22" t="s">
        <v>38</v>
      </c>
      <c r="D24" s="5"/>
      <c r="E24" s="26" t="s">
        <v>15</v>
      </c>
      <c r="F24" s="26" t="s">
        <v>845</v>
      </c>
      <c r="G24" s="3"/>
      <c r="H24" s="3"/>
      <c r="I24" s="3"/>
      <c r="J24" s="3"/>
      <c r="K24" s="6" t="s">
        <v>1119</v>
      </c>
      <c r="L24" s="7"/>
    </row>
    <row r="25" spans="1:12" s="1" customFormat="1" ht="41.25" customHeight="1">
      <c r="A25" s="23" t="s">
        <v>5</v>
      </c>
      <c r="B25" s="10" t="s">
        <v>2</v>
      </c>
      <c r="C25" s="11" t="s">
        <v>1</v>
      </c>
      <c r="D25" s="24" t="s">
        <v>3</v>
      </c>
      <c r="E25" s="10" t="s">
        <v>36</v>
      </c>
      <c r="F25" s="10" t="s">
        <v>469</v>
      </c>
      <c r="G25" s="217" t="s">
        <v>4</v>
      </c>
      <c r="H25" s="27"/>
      <c r="I25" s="12"/>
      <c r="J25" s="12" t="s">
        <v>21</v>
      </c>
      <c r="K25" s="13" t="s">
        <v>39</v>
      </c>
      <c r="L25" s="7"/>
    </row>
    <row r="26" spans="1:12" s="1" customFormat="1" ht="15.75" customHeight="1">
      <c r="A26" s="19">
        <v>4</v>
      </c>
      <c r="B26" s="339">
        <v>91</v>
      </c>
      <c r="C26" s="398" t="s">
        <v>412</v>
      </c>
      <c r="D26" s="365">
        <v>34433</v>
      </c>
      <c r="E26" s="339" t="s">
        <v>245</v>
      </c>
      <c r="F26" s="339" t="s">
        <v>324</v>
      </c>
      <c r="G26" s="149">
        <v>21.35</v>
      </c>
      <c r="H26" s="149"/>
      <c r="I26" s="85"/>
      <c r="J26" s="339" t="s">
        <v>304</v>
      </c>
      <c r="K26" s="6"/>
      <c r="L26" s="7"/>
    </row>
    <row r="27" spans="1:12" s="1" customFormat="1" ht="15.75" customHeight="1">
      <c r="A27" s="19">
        <v>5</v>
      </c>
      <c r="B27" s="329">
        <v>175</v>
      </c>
      <c r="C27" s="333" t="s">
        <v>416</v>
      </c>
      <c r="D27" s="366">
        <v>34426</v>
      </c>
      <c r="E27" s="366" t="s">
        <v>247</v>
      </c>
      <c r="F27" s="329" t="s">
        <v>302</v>
      </c>
      <c r="G27" s="606">
        <v>21.74</v>
      </c>
      <c r="H27" s="149"/>
      <c r="I27" s="85"/>
      <c r="J27" s="329" t="s">
        <v>304</v>
      </c>
      <c r="K27" s="6"/>
      <c r="L27" s="7"/>
    </row>
    <row r="28" spans="1:12" s="1" customFormat="1" ht="15.75" customHeight="1">
      <c r="A28" s="19">
        <v>7</v>
      </c>
      <c r="B28" s="339">
        <v>130</v>
      </c>
      <c r="C28" s="364" t="s">
        <v>411</v>
      </c>
      <c r="D28" s="365">
        <v>34057</v>
      </c>
      <c r="E28" s="339" t="s">
        <v>248</v>
      </c>
      <c r="F28" s="339" t="s">
        <v>296</v>
      </c>
      <c r="G28" s="149">
        <v>22.63</v>
      </c>
      <c r="H28" s="149"/>
      <c r="I28" s="85"/>
      <c r="J28" s="339" t="s">
        <v>304</v>
      </c>
      <c r="K28" s="6"/>
      <c r="L28" s="7"/>
    </row>
    <row r="29" spans="1:12" s="1" customFormat="1" ht="14.25" customHeight="1">
      <c r="A29" s="19">
        <v>3</v>
      </c>
      <c r="B29" s="329">
        <v>257</v>
      </c>
      <c r="C29" s="333" t="s">
        <v>530</v>
      </c>
      <c r="D29" s="366">
        <v>34024</v>
      </c>
      <c r="E29" s="366" t="s">
        <v>301</v>
      </c>
      <c r="F29" s="329" t="s">
        <v>324</v>
      </c>
      <c r="G29" s="149">
        <v>22.86</v>
      </c>
      <c r="H29" s="149"/>
      <c r="I29" s="85"/>
      <c r="J29" s="329" t="s">
        <v>304</v>
      </c>
      <c r="K29" s="6"/>
      <c r="L29" s="7"/>
    </row>
    <row r="30" spans="1:12" s="1" customFormat="1" ht="14.25" customHeight="1">
      <c r="A30" s="19">
        <v>8</v>
      </c>
      <c r="B30" s="329">
        <v>326</v>
      </c>
      <c r="C30" s="331" t="s">
        <v>417</v>
      </c>
      <c r="D30" s="387" t="s">
        <v>418</v>
      </c>
      <c r="E30" s="329" t="s">
        <v>328</v>
      </c>
      <c r="F30" s="383" t="s">
        <v>329</v>
      </c>
      <c r="G30" s="149">
        <v>23</v>
      </c>
      <c r="H30" s="149"/>
      <c r="I30" s="85"/>
      <c r="J30" s="329" t="s">
        <v>304</v>
      </c>
      <c r="K30" s="6"/>
      <c r="L30" s="7"/>
    </row>
    <row r="31" spans="1:12" s="1" customFormat="1" ht="14.25" customHeight="1">
      <c r="A31" s="19">
        <v>2</v>
      </c>
      <c r="B31" s="379">
        <v>246</v>
      </c>
      <c r="C31" s="381" t="s">
        <v>519</v>
      </c>
      <c r="D31" s="382" t="s">
        <v>520</v>
      </c>
      <c r="E31" s="383" t="s">
        <v>246</v>
      </c>
      <c r="F31" s="379" t="s">
        <v>324</v>
      </c>
      <c r="G31" s="149">
        <v>23.49</v>
      </c>
      <c r="H31" s="149"/>
      <c r="I31" s="85"/>
      <c r="J31" s="379" t="s">
        <v>304</v>
      </c>
      <c r="K31" s="6"/>
      <c r="L31" s="7"/>
    </row>
    <row r="32" spans="1:12" s="1" customFormat="1" ht="14.25" customHeight="1">
      <c r="A32" s="19">
        <v>1</v>
      </c>
      <c r="B32" s="379">
        <v>7</v>
      </c>
      <c r="C32" s="402" t="s">
        <v>527</v>
      </c>
      <c r="D32" s="382">
        <v>34449</v>
      </c>
      <c r="E32" s="382" t="s">
        <v>240</v>
      </c>
      <c r="F32" s="379" t="s">
        <v>324</v>
      </c>
      <c r="G32" s="149">
        <v>23.56</v>
      </c>
      <c r="H32" s="149"/>
      <c r="I32" s="85"/>
      <c r="J32" s="379" t="s">
        <v>304</v>
      </c>
      <c r="K32" s="6"/>
      <c r="L32" s="7"/>
    </row>
    <row r="33" spans="1:12" s="1" customFormat="1" ht="14.25" customHeight="1">
      <c r="A33" s="19">
        <v>6</v>
      </c>
      <c r="B33" s="411">
        <v>80</v>
      </c>
      <c r="C33" s="497" t="s">
        <v>899</v>
      </c>
      <c r="D33" s="498" t="s">
        <v>900</v>
      </c>
      <c r="E33" s="499" t="s">
        <v>245</v>
      </c>
      <c r="F33" s="499" t="s">
        <v>324</v>
      </c>
      <c r="G33" s="149" t="s">
        <v>766</v>
      </c>
      <c r="H33" s="149"/>
      <c r="I33" s="85"/>
      <c r="J33" s="388" t="s">
        <v>309</v>
      </c>
      <c r="K33" s="6"/>
      <c r="L33" s="7"/>
    </row>
    <row r="34" spans="1:12" s="1" customFormat="1" ht="14.25" customHeight="1">
      <c r="A34" s="19"/>
      <c r="B34" s="210"/>
      <c r="C34" s="228"/>
      <c r="D34" s="229"/>
      <c r="E34" s="229"/>
      <c r="F34" s="244"/>
      <c r="G34" s="149"/>
      <c r="H34" s="149"/>
      <c r="I34" s="85"/>
      <c r="J34" s="210"/>
      <c r="K34" s="6"/>
      <c r="L34" s="7"/>
    </row>
    <row r="35" spans="1:12" s="1" customFormat="1" ht="14.25">
      <c r="A35" s="3"/>
      <c r="B35" s="3"/>
      <c r="C35" s="22" t="s">
        <v>6</v>
      </c>
      <c r="D35" s="5"/>
      <c r="E35" s="26" t="s">
        <v>851</v>
      </c>
      <c r="F35" s="26" t="s">
        <v>845</v>
      </c>
      <c r="G35" s="3"/>
      <c r="H35" s="3"/>
      <c r="I35" s="3"/>
      <c r="J35" s="3"/>
      <c r="K35" s="6" t="s">
        <v>816</v>
      </c>
      <c r="L35" s="7"/>
    </row>
    <row r="36" spans="1:12" s="1" customFormat="1" ht="41.25" customHeight="1">
      <c r="A36" s="23" t="s">
        <v>5</v>
      </c>
      <c r="B36" s="10" t="s">
        <v>2</v>
      </c>
      <c r="C36" s="11" t="s">
        <v>1</v>
      </c>
      <c r="D36" s="24" t="s">
        <v>3</v>
      </c>
      <c r="E36" s="10" t="s">
        <v>36</v>
      </c>
      <c r="F36" s="10" t="s">
        <v>469</v>
      </c>
      <c r="G36" s="217" t="s">
        <v>4</v>
      </c>
      <c r="H36" s="27"/>
      <c r="I36" s="12"/>
      <c r="J36" s="12" t="s">
        <v>21</v>
      </c>
      <c r="K36" s="13" t="s">
        <v>39</v>
      </c>
      <c r="L36" s="7"/>
    </row>
    <row r="37" spans="1:12" s="1" customFormat="1" ht="15.75" customHeight="1">
      <c r="A37" s="19">
        <v>5</v>
      </c>
      <c r="B37" s="339">
        <v>130</v>
      </c>
      <c r="C37" s="364" t="s">
        <v>411</v>
      </c>
      <c r="D37" s="365">
        <v>34057</v>
      </c>
      <c r="E37" s="339" t="s">
        <v>248</v>
      </c>
      <c r="F37" s="339" t="s">
        <v>296</v>
      </c>
      <c r="G37" s="149">
        <v>23</v>
      </c>
      <c r="H37" s="149"/>
      <c r="I37" s="85"/>
      <c r="J37" s="374" t="s">
        <v>304</v>
      </c>
      <c r="K37" s="6"/>
      <c r="L37" s="7"/>
    </row>
    <row r="38" spans="1:12" s="1" customFormat="1" ht="15.75" customHeight="1">
      <c r="A38" s="19">
        <v>7</v>
      </c>
      <c r="B38" s="329">
        <v>326</v>
      </c>
      <c r="C38" s="331" t="s">
        <v>417</v>
      </c>
      <c r="D38" s="387" t="s">
        <v>418</v>
      </c>
      <c r="E38" s="329" t="s">
        <v>328</v>
      </c>
      <c r="F38" s="383" t="s">
        <v>329</v>
      </c>
      <c r="G38" s="149">
        <v>23.03</v>
      </c>
      <c r="H38" s="149"/>
      <c r="I38" s="85"/>
      <c r="J38" s="329" t="s">
        <v>304</v>
      </c>
      <c r="K38" s="6"/>
      <c r="L38" s="7"/>
    </row>
    <row r="39" spans="1:12" s="1" customFormat="1" ht="15.75" customHeight="1">
      <c r="A39" s="19">
        <v>6</v>
      </c>
      <c r="B39" s="374">
        <v>51</v>
      </c>
      <c r="C39" s="377" t="s">
        <v>491</v>
      </c>
      <c r="D39" s="378">
        <v>34415</v>
      </c>
      <c r="E39" s="374" t="s">
        <v>245</v>
      </c>
      <c r="F39" s="374" t="s">
        <v>296</v>
      </c>
      <c r="G39" s="149">
        <v>23.71</v>
      </c>
      <c r="H39" s="149"/>
      <c r="I39" s="85"/>
      <c r="J39" s="374" t="s">
        <v>309</v>
      </c>
      <c r="K39" s="6"/>
      <c r="L39" s="7"/>
    </row>
    <row r="40" spans="1:12" s="1" customFormat="1" ht="14.25" customHeight="1">
      <c r="A40" s="19">
        <v>4</v>
      </c>
      <c r="B40" s="367">
        <v>255</v>
      </c>
      <c r="C40" s="368" t="s">
        <v>531</v>
      </c>
      <c r="D40" s="369">
        <v>34174</v>
      </c>
      <c r="E40" s="370" t="s">
        <v>301</v>
      </c>
      <c r="F40" s="367" t="s">
        <v>324</v>
      </c>
      <c r="G40" s="149">
        <v>23.99</v>
      </c>
      <c r="H40" s="149"/>
      <c r="I40" s="85"/>
      <c r="J40" s="371" t="s">
        <v>309</v>
      </c>
      <c r="K40" s="6"/>
      <c r="L40" s="7"/>
    </row>
    <row r="41" spans="1:12" s="1" customFormat="1" ht="14.25" customHeight="1">
      <c r="A41" s="19">
        <v>2</v>
      </c>
      <c r="B41" s="388">
        <v>9</v>
      </c>
      <c r="C41" s="389" t="s">
        <v>532</v>
      </c>
      <c r="D41" s="388">
        <v>1992</v>
      </c>
      <c r="E41" s="388" t="s">
        <v>245</v>
      </c>
      <c r="F41" s="388" t="s">
        <v>324</v>
      </c>
      <c r="G41" s="606">
        <v>24.09</v>
      </c>
      <c r="H41" s="149"/>
      <c r="I41" s="85"/>
      <c r="J41" s="388" t="s">
        <v>429</v>
      </c>
      <c r="K41" s="6"/>
      <c r="L41" s="7"/>
    </row>
    <row r="42" spans="1:12" s="1" customFormat="1" ht="14.25" customHeight="1">
      <c r="A42" s="19">
        <v>8</v>
      </c>
      <c r="B42" s="384">
        <v>35</v>
      </c>
      <c r="C42" s="385" t="s">
        <v>526</v>
      </c>
      <c r="D42" s="386">
        <v>34597</v>
      </c>
      <c r="E42" s="386" t="s">
        <v>240</v>
      </c>
      <c r="F42" s="384" t="s">
        <v>302</v>
      </c>
      <c r="G42" s="149">
        <v>24.17</v>
      </c>
      <c r="H42" s="149"/>
      <c r="I42" s="85"/>
      <c r="J42" s="384" t="s">
        <v>304</v>
      </c>
      <c r="K42" s="6"/>
      <c r="L42" s="7"/>
    </row>
    <row r="43" spans="1:12" s="1" customFormat="1" ht="14.25" customHeight="1">
      <c r="A43" s="19">
        <v>3</v>
      </c>
      <c r="B43" s="339">
        <v>103</v>
      </c>
      <c r="C43" s="364" t="s">
        <v>513</v>
      </c>
      <c r="D43" s="365">
        <v>34670</v>
      </c>
      <c r="E43" s="339" t="s">
        <v>248</v>
      </c>
      <c r="F43" s="339" t="s">
        <v>296</v>
      </c>
      <c r="G43" s="149">
        <v>27.49</v>
      </c>
      <c r="H43" s="149"/>
      <c r="I43" s="85"/>
      <c r="J43" s="374" t="s">
        <v>309</v>
      </c>
      <c r="K43" s="6"/>
      <c r="L43" s="7"/>
    </row>
    <row r="44" spans="1:12" s="1" customFormat="1" ht="14.25" customHeight="1">
      <c r="A44" s="19">
        <v>1</v>
      </c>
      <c r="B44" s="223"/>
      <c r="C44" s="224"/>
      <c r="D44" s="46"/>
      <c r="E44" s="51"/>
      <c r="F44" s="223"/>
      <c r="G44" s="149"/>
      <c r="H44" s="149"/>
      <c r="I44" s="85"/>
      <c r="J44" s="223"/>
      <c r="K44" s="6"/>
      <c r="L44" s="7"/>
    </row>
    <row r="45" spans="1:12" s="1" customFormat="1" ht="14.25" customHeight="1">
      <c r="A45" s="19"/>
      <c r="B45" s="210"/>
      <c r="C45" s="228"/>
      <c r="D45" s="229"/>
      <c r="E45" s="229"/>
      <c r="F45" s="244"/>
      <c r="G45" s="149"/>
      <c r="H45" s="149"/>
      <c r="I45" s="85"/>
      <c r="J45" s="210"/>
      <c r="K45" s="6"/>
      <c r="L45" s="7"/>
    </row>
    <row r="46" spans="1:12" s="1" customFormat="1" ht="14.25">
      <c r="A46" s="3"/>
      <c r="B46" s="3"/>
      <c r="C46" s="22" t="s">
        <v>7</v>
      </c>
      <c r="D46" s="5"/>
      <c r="E46" s="3"/>
      <c r="F46" s="3"/>
      <c r="G46" s="3"/>
      <c r="H46" s="3"/>
      <c r="I46" s="3"/>
      <c r="J46" s="3"/>
      <c r="K46" s="6" t="s">
        <v>1117</v>
      </c>
      <c r="L46" s="7"/>
    </row>
    <row r="47" spans="1:12" s="1" customFormat="1" ht="41.25" customHeight="1">
      <c r="A47" s="23" t="s">
        <v>5</v>
      </c>
      <c r="B47" s="10" t="s">
        <v>2</v>
      </c>
      <c r="C47" s="11" t="s">
        <v>1</v>
      </c>
      <c r="D47" s="24" t="s">
        <v>3</v>
      </c>
      <c r="E47" s="10" t="s">
        <v>36</v>
      </c>
      <c r="F47" s="10" t="s">
        <v>469</v>
      </c>
      <c r="G47" s="217" t="s">
        <v>4</v>
      </c>
      <c r="H47" s="27"/>
      <c r="I47" s="12"/>
      <c r="J47" s="12" t="s">
        <v>21</v>
      </c>
      <c r="K47" s="13" t="s">
        <v>39</v>
      </c>
      <c r="L47" s="7"/>
    </row>
    <row r="48" spans="1:12" s="1" customFormat="1" ht="14.25" customHeight="1">
      <c r="A48" s="19">
        <v>5</v>
      </c>
      <c r="B48" s="339">
        <v>91</v>
      </c>
      <c r="C48" s="396" t="s">
        <v>412</v>
      </c>
      <c r="D48" s="378">
        <v>34433</v>
      </c>
      <c r="E48" s="374" t="s">
        <v>245</v>
      </c>
      <c r="F48" s="374" t="s">
        <v>324</v>
      </c>
      <c r="G48" s="149">
        <v>21.56</v>
      </c>
      <c r="H48" s="149"/>
      <c r="I48" s="85"/>
      <c r="J48" s="374" t="s">
        <v>304</v>
      </c>
      <c r="K48" s="6"/>
      <c r="L48" s="7"/>
    </row>
    <row r="49" spans="1:12" s="1" customFormat="1" ht="14.25" customHeight="1">
      <c r="A49" s="19">
        <v>4</v>
      </c>
      <c r="B49" s="329">
        <v>175</v>
      </c>
      <c r="C49" s="333" t="s">
        <v>416</v>
      </c>
      <c r="D49" s="366">
        <v>34426</v>
      </c>
      <c r="E49" s="366" t="s">
        <v>247</v>
      </c>
      <c r="F49" s="329" t="s">
        <v>302</v>
      </c>
      <c r="G49" s="606">
        <v>22.01</v>
      </c>
      <c r="H49" s="149"/>
      <c r="I49" s="85"/>
      <c r="J49" s="329" t="s">
        <v>304</v>
      </c>
      <c r="K49" s="6"/>
      <c r="L49" s="7"/>
    </row>
    <row r="50" spans="1:12" s="1" customFormat="1" ht="14.25" customHeight="1">
      <c r="A50" s="19">
        <v>6</v>
      </c>
      <c r="B50" s="379">
        <v>246</v>
      </c>
      <c r="C50" s="381" t="s">
        <v>519</v>
      </c>
      <c r="D50" s="382" t="s">
        <v>520</v>
      </c>
      <c r="E50" s="383" t="s">
        <v>246</v>
      </c>
      <c r="F50" s="379" t="s">
        <v>324</v>
      </c>
      <c r="G50" s="149">
        <v>23.5</v>
      </c>
      <c r="H50" s="149"/>
      <c r="I50" s="85"/>
      <c r="J50" s="379" t="s">
        <v>304</v>
      </c>
      <c r="K50" s="6"/>
      <c r="L50" s="7"/>
    </row>
    <row r="51" spans="1:12" s="1" customFormat="1" ht="14.25" customHeight="1">
      <c r="A51" s="19">
        <v>7</v>
      </c>
      <c r="B51" s="329">
        <v>322</v>
      </c>
      <c r="C51" s="331" t="s">
        <v>419</v>
      </c>
      <c r="D51" s="387" t="s">
        <v>420</v>
      </c>
      <c r="E51" s="329" t="s">
        <v>328</v>
      </c>
      <c r="F51" s="383" t="s">
        <v>324</v>
      </c>
      <c r="G51" s="149">
        <v>23.96</v>
      </c>
      <c r="H51" s="149"/>
      <c r="I51" s="85"/>
      <c r="J51" s="329" t="s">
        <v>304</v>
      </c>
      <c r="K51" s="6"/>
      <c r="L51" s="7"/>
    </row>
    <row r="52" spans="1:12" s="1" customFormat="1" ht="14.25" customHeight="1">
      <c r="A52" s="19">
        <v>3</v>
      </c>
      <c r="B52" s="399">
        <v>40</v>
      </c>
      <c r="C52" s="400" t="s">
        <v>901</v>
      </c>
      <c r="D52" s="390">
        <v>34772</v>
      </c>
      <c r="E52" s="397" t="s">
        <v>245</v>
      </c>
      <c r="F52" s="397" t="s">
        <v>324</v>
      </c>
      <c r="G52" s="149">
        <v>24.35</v>
      </c>
      <c r="H52" s="149"/>
      <c r="I52" s="85"/>
      <c r="J52" s="388" t="s">
        <v>309</v>
      </c>
      <c r="K52" s="6"/>
      <c r="L52" s="7"/>
    </row>
    <row r="53" spans="1:12" s="1" customFormat="1" ht="14.25" customHeight="1">
      <c r="A53" s="19">
        <v>2</v>
      </c>
      <c r="B53" s="339">
        <v>102</v>
      </c>
      <c r="C53" s="364" t="s">
        <v>512</v>
      </c>
      <c r="D53" s="365">
        <v>34359</v>
      </c>
      <c r="E53" s="339" t="s">
        <v>248</v>
      </c>
      <c r="F53" s="339" t="s">
        <v>296</v>
      </c>
      <c r="G53" s="149">
        <v>24.56</v>
      </c>
      <c r="H53" s="149"/>
      <c r="I53" s="85"/>
      <c r="J53" s="374" t="s">
        <v>309</v>
      </c>
      <c r="K53" s="6"/>
      <c r="L53" s="7"/>
    </row>
    <row r="54" spans="1:12" s="1" customFormat="1" ht="14.25" customHeight="1">
      <c r="A54" s="19"/>
      <c r="B54" s="210"/>
      <c r="C54" s="228"/>
      <c r="D54" s="229"/>
      <c r="E54" s="229"/>
      <c r="F54" s="244"/>
      <c r="G54" s="149"/>
      <c r="H54" s="149"/>
      <c r="I54" s="85"/>
      <c r="J54" s="210"/>
      <c r="K54" s="6"/>
      <c r="L54" s="7"/>
    </row>
    <row r="55" spans="1:12" s="1" customFormat="1" ht="14.25">
      <c r="A55" s="3"/>
      <c r="B55" s="3"/>
      <c r="C55" s="22" t="s">
        <v>8</v>
      </c>
      <c r="D55" s="5"/>
      <c r="E55" s="3"/>
      <c r="F55" s="3"/>
      <c r="G55" s="3"/>
      <c r="H55" s="3"/>
      <c r="I55" s="3"/>
      <c r="J55" s="3"/>
      <c r="K55" s="6" t="s">
        <v>1118</v>
      </c>
      <c r="L55" s="7"/>
    </row>
    <row r="56" spans="1:12" s="1" customFormat="1" ht="41.25" customHeight="1">
      <c r="A56" s="23" t="s">
        <v>5</v>
      </c>
      <c r="B56" s="10" t="s">
        <v>2</v>
      </c>
      <c r="C56" s="11" t="s">
        <v>1</v>
      </c>
      <c r="D56" s="24" t="s">
        <v>3</v>
      </c>
      <c r="E56" s="10" t="s">
        <v>36</v>
      </c>
      <c r="F56" s="10" t="s">
        <v>469</v>
      </c>
      <c r="G56" s="217" t="s">
        <v>4</v>
      </c>
      <c r="H56" s="27"/>
      <c r="I56" s="12"/>
      <c r="J56" s="12" t="s">
        <v>21</v>
      </c>
      <c r="K56" s="13" t="s">
        <v>39</v>
      </c>
      <c r="L56" s="7"/>
    </row>
    <row r="57" spans="1:12" s="1" customFormat="1" ht="14.25">
      <c r="A57" s="19">
        <v>2</v>
      </c>
      <c r="B57" s="411">
        <v>80</v>
      </c>
      <c r="C57" s="497" t="s">
        <v>899</v>
      </c>
      <c r="D57" s="498" t="s">
        <v>900</v>
      </c>
      <c r="E57" s="499" t="s">
        <v>245</v>
      </c>
      <c r="F57" s="499" t="s">
        <v>324</v>
      </c>
      <c r="G57" s="149">
        <v>22.89</v>
      </c>
      <c r="H57" s="149"/>
      <c r="I57" s="85"/>
      <c r="J57" s="388" t="s">
        <v>309</v>
      </c>
      <c r="K57" s="6"/>
      <c r="L57" s="7"/>
    </row>
    <row r="58" spans="1:12" s="1" customFormat="1" ht="14.25">
      <c r="A58" s="19">
        <v>6</v>
      </c>
      <c r="B58" s="371">
        <v>257</v>
      </c>
      <c r="C58" s="334" t="s">
        <v>530</v>
      </c>
      <c r="D58" s="370">
        <v>34024</v>
      </c>
      <c r="E58" s="370" t="s">
        <v>301</v>
      </c>
      <c r="F58" s="371" t="s">
        <v>324</v>
      </c>
      <c r="G58" s="149">
        <v>22.96</v>
      </c>
      <c r="H58" s="149"/>
      <c r="I58" s="85"/>
      <c r="J58" s="371" t="s">
        <v>304</v>
      </c>
      <c r="K58" s="6"/>
      <c r="L58" s="7"/>
    </row>
    <row r="59" spans="1:12" s="1" customFormat="1" ht="14.25">
      <c r="A59" s="19">
        <v>7</v>
      </c>
      <c r="B59" s="384">
        <v>7</v>
      </c>
      <c r="C59" s="385" t="s">
        <v>527</v>
      </c>
      <c r="D59" s="386">
        <v>34449</v>
      </c>
      <c r="E59" s="386" t="s">
        <v>240</v>
      </c>
      <c r="F59" s="384" t="s">
        <v>324</v>
      </c>
      <c r="G59" s="149">
        <v>23.59</v>
      </c>
      <c r="H59" s="149"/>
      <c r="I59" s="85"/>
      <c r="J59" s="384" t="s">
        <v>304</v>
      </c>
      <c r="K59" s="6"/>
      <c r="L59" s="7"/>
    </row>
    <row r="60" spans="1:12" s="1" customFormat="1" ht="14.25" customHeight="1">
      <c r="A60" s="19">
        <v>3</v>
      </c>
      <c r="B60" s="374">
        <v>79</v>
      </c>
      <c r="C60" s="377" t="s">
        <v>415</v>
      </c>
      <c r="D60" s="378">
        <v>34169</v>
      </c>
      <c r="E60" s="374" t="s">
        <v>245</v>
      </c>
      <c r="F60" s="374" t="s">
        <v>302</v>
      </c>
      <c r="G60" s="149">
        <v>24.64</v>
      </c>
      <c r="H60" s="149"/>
      <c r="I60" s="85"/>
      <c r="J60" s="374" t="s">
        <v>309</v>
      </c>
      <c r="K60" s="6"/>
      <c r="L60" s="7"/>
    </row>
    <row r="61" spans="1:12" s="1" customFormat="1" ht="14.25" customHeight="1">
      <c r="A61" s="19">
        <v>4</v>
      </c>
      <c r="B61" s="339">
        <v>112</v>
      </c>
      <c r="C61" s="364" t="s">
        <v>490</v>
      </c>
      <c r="D61" s="365">
        <v>34132</v>
      </c>
      <c r="E61" s="339" t="s">
        <v>248</v>
      </c>
      <c r="F61" s="339" t="s">
        <v>296</v>
      </c>
      <c r="G61" s="149" t="s">
        <v>766</v>
      </c>
      <c r="H61" s="149"/>
      <c r="I61" s="85"/>
      <c r="J61" s="374" t="s">
        <v>304</v>
      </c>
      <c r="K61" s="6"/>
      <c r="L61" s="7"/>
    </row>
    <row r="62" spans="1:12" s="1" customFormat="1" ht="14.25" customHeight="1">
      <c r="A62" s="19">
        <v>5</v>
      </c>
      <c r="B62" s="329">
        <v>609</v>
      </c>
      <c r="C62" s="381" t="s">
        <v>902</v>
      </c>
      <c r="D62" s="366" t="s">
        <v>903</v>
      </c>
      <c r="E62" s="383" t="s">
        <v>246</v>
      </c>
      <c r="F62" s="329" t="s">
        <v>324</v>
      </c>
      <c r="G62" s="149" t="s">
        <v>766</v>
      </c>
      <c r="H62" s="149"/>
      <c r="I62" s="85"/>
      <c r="J62" s="329" t="s">
        <v>309</v>
      </c>
      <c r="K62" s="6"/>
      <c r="L62" s="7"/>
    </row>
    <row r="63" spans="1:12" s="1" customFormat="1" ht="14.25" customHeight="1">
      <c r="A63" s="19"/>
      <c r="B63" s="210"/>
      <c r="C63" s="228"/>
      <c r="D63" s="229"/>
      <c r="E63" s="229"/>
      <c r="F63" s="244"/>
      <c r="G63" s="149"/>
      <c r="H63" s="149"/>
      <c r="I63" s="85"/>
      <c r="J63" s="210"/>
      <c r="K63" s="6"/>
      <c r="L63" s="7"/>
    </row>
  </sheetData>
  <sheetProtection/>
  <mergeCells count="1">
    <mergeCell ref="G2:H2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1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rowBreaks count="1" manualBreakCount="1">
    <brk id="4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9"/>
  <dimension ref="A1:P81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2" width="3.57421875" style="3" customWidth="1"/>
    <col min="3" max="3" width="18.57421875" style="22" customWidth="1"/>
    <col min="4" max="4" width="7.140625" style="5" customWidth="1"/>
    <col min="5" max="5" width="12.57421875" style="26" customWidth="1"/>
    <col min="6" max="6" width="13.57421875" style="26" customWidth="1"/>
    <col min="7" max="8" width="5.00390625" style="3" customWidth="1"/>
    <col min="9" max="9" width="4.421875" style="22" customWidth="1"/>
    <col min="10" max="10" width="3.00390625" style="3" customWidth="1"/>
    <col min="11" max="11" width="18.7109375" style="6" customWidth="1"/>
    <col min="12" max="12" width="0" style="8" hidden="1" customWidth="1"/>
    <col min="13" max="15" width="0" style="0" hidden="1" customWidth="1"/>
  </cols>
  <sheetData>
    <row r="1" spans="3:11" ht="15.75">
      <c r="C1" s="4" t="s">
        <v>286</v>
      </c>
      <c r="E1" s="3"/>
      <c r="F1" s="3"/>
      <c r="K1" s="26" t="s">
        <v>868</v>
      </c>
    </row>
    <row r="2" spans="1:13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785" t="s">
        <v>40</v>
      </c>
      <c r="H2" s="785"/>
      <c r="I2" s="117" t="s">
        <v>12</v>
      </c>
      <c r="J2" s="12" t="s">
        <v>13</v>
      </c>
      <c r="K2" s="13" t="s">
        <v>14</v>
      </c>
      <c r="M2" t="s">
        <v>132</v>
      </c>
    </row>
    <row r="3" spans="1:15" s="50" customFormat="1" ht="15" customHeight="1" outlineLevel="1">
      <c r="A3" s="15">
        <v>1</v>
      </c>
      <c r="B3" s="374">
        <v>56</v>
      </c>
      <c r="C3" s="377" t="s">
        <v>436</v>
      </c>
      <c r="D3" s="378">
        <v>34085</v>
      </c>
      <c r="E3" s="374" t="s">
        <v>245</v>
      </c>
      <c r="F3" s="374" t="s">
        <v>324</v>
      </c>
      <c r="G3" s="149">
        <v>25.26</v>
      </c>
      <c r="H3" s="149">
        <v>24.79</v>
      </c>
      <c r="I3" s="92" t="s">
        <v>46</v>
      </c>
      <c r="J3" s="374">
        <v>8</v>
      </c>
      <c r="K3" s="377" t="s">
        <v>454</v>
      </c>
      <c r="L3" s="310">
        <f>MIN(G3:H3)</f>
        <v>24.79</v>
      </c>
      <c r="M3" s="299">
        <v>0</v>
      </c>
      <c r="N3" s="299">
        <f>""</f>
      </c>
      <c r="O3" s="50" t="str">
        <f aca="true" t="shared" si="0" ref="O3:O20">VLOOKUP(L3,жен200,2)</f>
        <v>КМС</v>
      </c>
    </row>
    <row r="4" spans="1:15" s="50" customFormat="1" ht="15" customHeight="1" outlineLevel="1">
      <c r="A4" s="15">
        <v>2</v>
      </c>
      <c r="B4" s="374">
        <v>70</v>
      </c>
      <c r="C4" s="377" t="s">
        <v>435</v>
      </c>
      <c r="D4" s="378">
        <v>34449</v>
      </c>
      <c r="E4" s="374" t="s">
        <v>245</v>
      </c>
      <c r="F4" s="374" t="s">
        <v>324</v>
      </c>
      <c r="G4" s="149">
        <v>25.5</v>
      </c>
      <c r="H4" s="149">
        <v>24.93</v>
      </c>
      <c r="I4" s="92" t="s">
        <v>46</v>
      </c>
      <c r="J4" s="374">
        <v>7</v>
      </c>
      <c r="K4" s="377" t="s">
        <v>1123</v>
      </c>
      <c r="L4" s="310">
        <f aca="true" t="shared" si="1" ref="L4:L29">MIN(G4:H4)</f>
        <v>24.93</v>
      </c>
      <c r="M4" s="299"/>
      <c r="N4" s="299"/>
      <c r="O4" s="50" t="str">
        <f t="shared" si="0"/>
        <v>КМС</v>
      </c>
    </row>
    <row r="5" spans="1:15" s="50" customFormat="1" ht="15" customHeight="1" outlineLevel="1">
      <c r="A5" s="15">
        <v>3</v>
      </c>
      <c r="B5" s="329">
        <v>157</v>
      </c>
      <c r="C5" s="333" t="s">
        <v>439</v>
      </c>
      <c r="D5" s="366">
        <v>34643</v>
      </c>
      <c r="E5" s="366" t="s">
        <v>247</v>
      </c>
      <c r="F5" s="329" t="s">
        <v>302</v>
      </c>
      <c r="G5" s="149">
        <v>25.43</v>
      </c>
      <c r="H5" s="149">
        <v>25.1</v>
      </c>
      <c r="I5" s="92" t="s">
        <v>46</v>
      </c>
      <c r="J5" s="329">
        <v>6</v>
      </c>
      <c r="K5" s="331" t="s">
        <v>456</v>
      </c>
      <c r="L5" s="310">
        <f t="shared" si="1"/>
        <v>25.1</v>
      </c>
      <c r="M5" s="300">
        <v>22</v>
      </c>
      <c r="N5" s="299" t="s">
        <v>43</v>
      </c>
      <c r="O5" s="50" t="str">
        <f t="shared" si="0"/>
        <v>КМС</v>
      </c>
    </row>
    <row r="6" spans="1:15" s="50" customFormat="1" ht="15" customHeight="1" outlineLevel="1">
      <c r="A6" s="15">
        <v>4</v>
      </c>
      <c r="B6" s="384">
        <v>2</v>
      </c>
      <c r="C6" s="385" t="s">
        <v>441</v>
      </c>
      <c r="D6" s="386">
        <v>1994</v>
      </c>
      <c r="E6" s="386" t="s">
        <v>240</v>
      </c>
      <c r="F6" s="384" t="s">
        <v>298</v>
      </c>
      <c r="G6" s="149">
        <v>25.51</v>
      </c>
      <c r="H6" s="149">
        <v>25.29</v>
      </c>
      <c r="I6" s="92" t="s">
        <v>46</v>
      </c>
      <c r="J6" s="384">
        <v>5</v>
      </c>
      <c r="K6" s="385" t="s">
        <v>458</v>
      </c>
      <c r="L6" s="310">
        <f t="shared" si="1"/>
        <v>25.29</v>
      </c>
      <c r="M6" s="300">
        <v>22.69</v>
      </c>
      <c r="N6" s="299" t="s">
        <v>44</v>
      </c>
      <c r="O6" s="50" t="str">
        <f t="shared" si="0"/>
        <v>КМС</v>
      </c>
    </row>
    <row r="7" spans="1:15" s="50" customFormat="1" ht="15" customHeight="1" outlineLevel="1">
      <c r="A7" s="15">
        <v>5</v>
      </c>
      <c r="B7" s="384">
        <v>9</v>
      </c>
      <c r="C7" s="385" t="s">
        <v>580</v>
      </c>
      <c r="D7" s="386" t="s">
        <v>581</v>
      </c>
      <c r="E7" s="386" t="s">
        <v>240</v>
      </c>
      <c r="F7" s="384" t="s">
        <v>298</v>
      </c>
      <c r="G7" s="149">
        <v>25.36</v>
      </c>
      <c r="H7" s="149">
        <v>25.37</v>
      </c>
      <c r="I7" s="92" t="s">
        <v>46</v>
      </c>
      <c r="J7" s="384">
        <v>4</v>
      </c>
      <c r="K7" s="385" t="s">
        <v>376</v>
      </c>
      <c r="L7" s="310">
        <f t="shared" si="1"/>
        <v>25.36</v>
      </c>
      <c r="M7" s="300">
        <v>22.98</v>
      </c>
      <c r="N7" s="299" t="s">
        <v>45</v>
      </c>
      <c r="O7" s="50" t="str">
        <f t="shared" si="0"/>
        <v>КМС</v>
      </c>
    </row>
    <row r="8" spans="1:15" s="50" customFormat="1" ht="15" customHeight="1" outlineLevel="1">
      <c r="A8" s="15">
        <v>6</v>
      </c>
      <c r="B8" s="371">
        <v>277</v>
      </c>
      <c r="C8" s="338" t="s">
        <v>483</v>
      </c>
      <c r="D8" s="370">
        <v>34268</v>
      </c>
      <c r="E8" s="371" t="s">
        <v>301</v>
      </c>
      <c r="F8" s="371" t="s">
        <v>324</v>
      </c>
      <c r="G8" s="149">
        <v>25.5</v>
      </c>
      <c r="H8" s="149">
        <v>25.42</v>
      </c>
      <c r="I8" s="92" t="s">
        <v>46</v>
      </c>
      <c r="J8" s="371">
        <v>3</v>
      </c>
      <c r="K8" s="338" t="s">
        <v>489</v>
      </c>
      <c r="L8" s="310">
        <f t="shared" si="1"/>
        <v>25.42</v>
      </c>
      <c r="M8" s="300">
        <v>24.25</v>
      </c>
      <c r="N8" s="299" t="s">
        <v>46</v>
      </c>
      <c r="O8" s="50" t="str">
        <f t="shared" si="0"/>
        <v>КМС</v>
      </c>
    </row>
    <row r="9" spans="1:15" s="50" customFormat="1" ht="15" customHeight="1" outlineLevel="1">
      <c r="A9" s="15">
        <v>7</v>
      </c>
      <c r="B9" s="384">
        <v>13</v>
      </c>
      <c r="C9" s="385" t="s">
        <v>579</v>
      </c>
      <c r="D9" s="386">
        <v>34071</v>
      </c>
      <c r="E9" s="386" t="s">
        <v>240</v>
      </c>
      <c r="F9" s="384" t="s">
        <v>324</v>
      </c>
      <c r="G9" s="149">
        <v>25.57</v>
      </c>
      <c r="H9" s="149">
        <v>25.78</v>
      </c>
      <c r="I9" s="92">
        <v>1</v>
      </c>
      <c r="J9" s="384">
        <v>2</v>
      </c>
      <c r="K9" s="385" t="s">
        <v>541</v>
      </c>
      <c r="L9" s="310">
        <f t="shared" si="1"/>
        <v>25.57</v>
      </c>
      <c r="M9" s="300">
        <v>25.55</v>
      </c>
      <c r="N9" s="299">
        <v>1</v>
      </c>
      <c r="O9" s="50">
        <f t="shared" si="0"/>
        <v>1</v>
      </c>
    </row>
    <row r="10" spans="1:15" s="50" customFormat="1" ht="15" customHeight="1" outlineLevel="1">
      <c r="A10" s="15">
        <v>8</v>
      </c>
      <c r="B10" s="374">
        <v>62</v>
      </c>
      <c r="C10" s="377" t="s">
        <v>437</v>
      </c>
      <c r="D10" s="378">
        <v>34309</v>
      </c>
      <c r="E10" s="374" t="s">
        <v>245</v>
      </c>
      <c r="F10" s="374" t="s">
        <v>296</v>
      </c>
      <c r="G10" s="149">
        <v>25.92</v>
      </c>
      <c r="H10" s="149">
        <v>26.28</v>
      </c>
      <c r="I10" s="92">
        <v>1</v>
      </c>
      <c r="J10" s="374" t="s">
        <v>309</v>
      </c>
      <c r="K10" s="377" t="s">
        <v>424</v>
      </c>
      <c r="L10" s="310">
        <f t="shared" si="1"/>
        <v>25.92</v>
      </c>
      <c r="M10" s="300">
        <v>27.05</v>
      </c>
      <c r="N10" s="299">
        <v>2</v>
      </c>
      <c r="O10" s="50">
        <f t="shared" si="0"/>
        <v>1</v>
      </c>
    </row>
    <row r="11" spans="1:15" s="50" customFormat="1" ht="15" customHeight="1" outlineLevel="1">
      <c r="A11" s="15">
        <v>9</v>
      </c>
      <c r="B11" s="329">
        <v>170</v>
      </c>
      <c r="C11" s="333" t="s">
        <v>438</v>
      </c>
      <c r="D11" s="366">
        <v>34403</v>
      </c>
      <c r="E11" s="366" t="s">
        <v>247</v>
      </c>
      <c r="F11" s="329" t="s">
        <v>298</v>
      </c>
      <c r="G11" s="149">
        <v>26.18</v>
      </c>
      <c r="H11" s="149"/>
      <c r="I11" s="92">
        <v>1</v>
      </c>
      <c r="J11" s="329">
        <v>1</v>
      </c>
      <c r="K11" s="331" t="s">
        <v>455</v>
      </c>
      <c r="L11" s="310">
        <f t="shared" si="1"/>
        <v>26.18</v>
      </c>
      <c r="M11" s="300">
        <v>28.75</v>
      </c>
      <c r="N11" s="299">
        <v>3</v>
      </c>
      <c r="O11" s="50">
        <f t="shared" si="0"/>
        <v>1</v>
      </c>
    </row>
    <row r="12" spans="1:15" s="50" customFormat="1" ht="15" customHeight="1" outlineLevel="1">
      <c r="A12" s="15">
        <v>10</v>
      </c>
      <c r="B12" s="388">
        <v>68</v>
      </c>
      <c r="C12" s="392" t="s">
        <v>450</v>
      </c>
      <c r="D12" s="390">
        <v>35189</v>
      </c>
      <c r="E12" s="388" t="s">
        <v>245</v>
      </c>
      <c r="F12" s="388" t="s">
        <v>324</v>
      </c>
      <c r="G12" s="149">
        <v>26.51</v>
      </c>
      <c r="H12" s="149"/>
      <c r="I12" s="92">
        <v>1</v>
      </c>
      <c r="J12" s="395" t="s">
        <v>309</v>
      </c>
      <c r="K12" s="392" t="s">
        <v>463</v>
      </c>
      <c r="L12" s="310">
        <f t="shared" si="1"/>
        <v>26.51</v>
      </c>
      <c r="M12" s="300">
        <v>31.25</v>
      </c>
      <c r="N12" s="299" t="s">
        <v>47</v>
      </c>
      <c r="O12" s="50">
        <f t="shared" si="0"/>
        <v>1</v>
      </c>
    </row>
    <row r="13" spans="1:15" s="50" customFormat="1" ht="15" customHeight="1" outlineLevel="1">
      <c r="A13" s="15">
        <v>11</v>
      </c>
      <c r="B13" s="388">
        <v>60</v>
      </c>
      <c r="C13" s="392" t="s">
        <v>941</v>
      </c>
      <c r="D13" s="401">
        <v>1996</v>
      </c>
      <c r="E13" s="388" t="s">
        <v>245</v>
      </c>
      <c r="F13" s="388" t="s">
        <v>324</v>
      </c>
      <c r="G13" s="149">
        <v>26.55</v>
      </c>
      <c r="H13" s="149"/>
      <c r="I13" s="92">
        <v>1</v>
      </c>
      <c r="J13" s="395" t="s">
        <v>309</v>
      </c>
      <c r="K13" s="392" t="s">
        <v>462</v>
      </c>
      <c r="L13" s="310">
        <f t="shared" si="1"/>
        <v>26.55</v>
      </c>
      <c r="M13" s="300">
        <v>33.25</v>
      </c>
      <c r="N13" s="299" t="s">
        <v>48</v>
      </c>
      <c r="O13" s="50">
        <f t="shared" si="0"/>
        <v>1</v>
      </c>
    </row>
    <row r="14" spans="1:15" s="50" customFormat="1" ht="15" customHeight="1" outlineLevel="1">
      <c r="A14" s="15">
        <v>12</v>
      </c>
      <c r="B14" s="367">
        <v>276</v>
      </c>
      <c r="C14" s="402" t="s">
        <v>444</v>
      </c>
      <c r="D14" s="382">
        <v>34060</v>
      </c>
      <c r="E14" s="370" t="s">
        <v>301</v>
      </c>
      <c r="F14" s="379" t="s">
        <v>324</v>
      </c>
      <c r="G14" s="149">
        <v>26.81</v>
      </c>
      <c r="H14" s="149"/>
      <c r="I14" s="92">
        <v>1</v>
      </c>
      <c r="J14" s="371" t="s">
        <v>309</v>
      </c>
      <c r="K14" s="381" t="s">
        <v>943</v>
      </c>
      <c r="L14" s="310">
        <f t="shared" si="1"/>
        <v>26.81</v>
      </c>
      <c r="M14" s="300">
        <v>35.25</v>
      </c>
      <c r="N14" s="299" t="s">
        <v>49</v>
      </c>
      <c r="O14" s="50">
        <f t="shared" si="0"/>
        <v>1</v>
      </c>
    </row>
    <row r="15" spans="1:15" s="50" customFormat="1" ht="15" customHeight="1" outlineLevel="1">
      <c r="A15" s="15">
        <v>13</v>
      </c>
      <c r="B15" s="339">
        <v>134</v>
      </c>
      <c r="C15" s="364" t="s">
        <v>434</v>
      </c>
      <c r="D15" s="365">
        <v>34526</v>
      </c>
      <c r="E15" s="374" t="s">
        <v>248</v>
      </c>
      <c r="F15" s="339" t="s">
        <v>296</v>
      </c>
      <c r="G15" s="149">
        <v>26.95</v>
      </c>
      <c r="H15" s="149"/>
      <c r="I15" s="92">
        <v>1</v>
      </c>
      <c r="J15" s="605" t="s">
        <v>304</v>
      </c>
      <c r="K15" s="364" t="s">
        <v>453</v>
      </c>
      <c r="L15" s="310">
        <f t="shared" si="1"/>
        <v>26.95</v>
      </c>
      <c r="M15" s="300">
        <v>37.25</v>
      </c>
      <c r="N15" s="299" t="s">
        <v>50</v>
      </c>
      <c r="O15" s="50">
        <f t="shared" si="0"/>
        <v>1</v>
      </c>
    </row>
    <row r="16" spans="1:15" s="50" customFormat="1" ht="15" customHeight="1" outlineLevel="1">
      <c r="A16" s="15">
        <v>14</v>
      </c>
      <c r="B16" s="329">
        <v>325</v>
      </c>
      <c r="C16" s="417" t="s">
        <v>582</v>
      </c>
      <c r="D16" s="387" t="s">
        <v>583</v>
      </c>
      <c r="E16" s="329" t="s">
        <v>328</v>
      </c>
      <c r="F16" s="329" t="s">
        <v>329</v>
      </c>
      <c r="G16" s="149">
        <v>27.01</v>
      </c>
      <c r="H16" s="149"/>
      <c r="I16" s="92">
        <v>1</v>
      </c>
      <c r="J16" s="329" t="s">
        <v>304</v>
      </c>
      <c r="K16" s="331" t="s">
        <v>584</v>
      </c>
      <c r="L16" s="310">
        <f t="shared" si="1"/>
        <v>27.01</v>
      </c>
      <c r="O16" s="50">
        <f t="shared" si="0"/>
        <v>1</v>
      </c>
    </row>
    <row r="17" spans="1:15" s="50" customFormat="1" ht="15" customHeight="1" outlineLevel="1">
      <c r="A17" s="15">
        <v>15</v>
      </c>
      <c r="B17" s="339">
        <v>119</v>
      </c>
      <c r="C17" s="364" t="s">
        <v>473</v>
      </c>
      <c r="D17" s="365">
        <v>34248</v>
      </c>
      <c r="E17" s="339" t="s">
        <v>248</v>
      </c>
      <c r="F17" s="339" t="s">
        <v>296</v>
      </c>
      <c r="G17" s="149">
        <v>27.18</v>
      </c>
      <c r="H17" s="149"/>
      <c r="I17" s="92">
        <v>2</v>
      </c>
      <c r="J17" s="374" t="s">
        <v>304</v>
      </c>
      <c r="K17" s="364" t="s">
        <v>484</v>
      </c>
      <c r="L17" s="310">
        <f t="shared" si="1"/>
        <v>27.18</v>
      </c>
      <c r="O17" s="50">
        <f t="shared" si="0"/>
        <v>2</v>
      </c>
    </row>
    <row r="18" spans="1:15" s="50" customFormat="1" ht="15" customHeight="1" outlineLevel="1">
      <c r="A18" s="15">
        <v>16</v>
      </c>
      <c r="B18" s="388">
        <v>1009</v>
      </c>
      <c r="C18" s="389" t="s">
        <v>940</v>
      </c>
      <c r="D18" s="388">
        <v>1994</v>
      </c>
      <c r="E18" s="388" t="s">
        <v>245</v>
      </c>
      <c r="F18" s="388" t="s">
        <v>324</v>
      </c>
      <c r="G18" s="149">
        <v>27.64</v>
      </c>
      <c r="H18" s="149"/>
      <c r="I18" s="92">
        <v>2</v>
      </c>
      <c r="J18" s="388" t="s">
        <v>309</v>
      </c>
      <c r="K18" s="392" t="s">
        <v>545</v>
      </c>
      <c r="L18" s="310">
        <f t="shared" si="1"/>
        <v>27.64</v>
      </c>
      <c r="O18" s="50">
        <f t="shared" si="0"/>
        <v>2</v>
      </c>
    </row>
    <row r="19" spans="1:15" s="50" customFormat="1" ht="15" customHeight="1" outlineLevel="1">
      <c r="A19" s="15">
        <v>17</v>
      </c>
      <c r="B19" s="384">
        <v>30</v>
      </c>
      <c r="C19" s="385" t="s">
        <v>442</v>
      </c>
      <c r="D19" s="386">
        <v>34061</v>
      </c>
      <c r="E19" s="386" t="s">
        <v>240</v>
      </c>
      <c r="F19" s="384" t="s">
        <v>298</v>
      </c>
      <c r="G19" s="149">
        <v>27.78</v>
      </c>
      <c r="H19" s="149"/>
      <c r="I19" s="92">
        <v>2</v>
      </c>
      <c r="J19" s="384" t="s">
        <v>309</v>
      </c>
      <c r="K19" s="385" t="s">
        <v>459</v>
      </c>
      <c r="L19" s="310">
        <f t="shared" si="1"/>
        <v>27.78</v>
      </c>
      <c r="O19" s="50">
        <f t="shared" si="0"/>
        <v>2</v>
      </c>
    </row>
    <row r="20" spans="1:15" s="50" customFormat="1" ht="15" customHeight="1" outlineLevel="1">
      <c r="A20" s="15">
        <v>18</v>
      </c>
      <c r="B20" s="374">
        <v>88</v>
      </c>
      <c r="C20" s="377" t="s">
        <v>563</v>
      </c>
      <c r="D20" s="378">
        <v>34552</v>
      </c>
      <c r="E20" s="374" t="s">
        <v>245</v>
      </c>
      <c r="F20" s="374" t="s">
        <v>296</v>
      </c>
      <c r="G20" s="149">
        <v>28.03</v>
      </c>
      <c r="H20" s="149"/>
      <c r="I20" s="92">
        <v>2</v>
      </c>
      <c r="J20" s="374" t="s">
        <v>309</v>
      </c>
      <c r="K20" s="377" t="s">
        <v>564</v>
      </c>
      <c r="L20" s="310">
        <f t="shared" si="1"/>
        <v>28.03</v>
      </c>
      <c r="O20" s="50">
        <f t="shared" si="0"/>
        <v>2</v>
      </c>
    </row>
    <row r="21" spans="1:15" s="50" customFormat="1" ht="15" customHeight="1" outlineLevel="1">
      <c r="A21" s="15"/>
      <c r="B21" s="339">
        <v>120</v>
      </c>
      <c r="C21" s="364" t="s">
        <v>555</v>
      </c>
      <c r="D21" s="365">
        <v>33985</v>
      </c>
      <c r="E21" s="374" t="s">
        <v>248</v>
      </c>
      <c r="F21" s="339" t="s">
        <v>296</v>
      </c>
      <c r="G21" s="149" t="s">
        <v>23</v>
      </c>
      <c r="H21" s="149"/>
      <c r="I21" s="92" t="s">
        <v>214</v>
      </c>
      <c r="J21" s="374" t="s">
        <v>309</v>
      </c>
      <c r="K21" s="364" t="s">
        <v>556</v>
      </c>
      <c r="L21" s="310">
        <f t="shared" si="1"/>
        <v>0</v>
      </c>
      <c r="O21" s="50">
        <f aca="true" t="shared" si="2" ref="O21:O29">VLOOKUP(L21,жен200,2)</f>
      </c>
    </row>
    <row r="22" spans="1:15" s="50" customFormat="1" ht="15" customHeight="1" outlineLevel="1">
      <c r="A22" s="15"/>
      <c r="B22" s="399">
        <v>52</v>
      </c>
      <c r="C22" s="400" t="s">
        <v>445</v>
      </c>
      <c r="D22" s="401">
        <v>1987</v>
      </c>
      <c r="E22" s="397" t="s">
        <v>245</v>
      </c>
      <c r="F22" s="397" t="s">
        <v>324</v>
      </c>
      <c r="G22" s="149">
        <v>23.79</v>
      </c>
      <c r="H22" s="149"/>
      <c r="I22" s="92" t="s">
        <v>45</v>
      </c>
      <c r="J22" s="395" t="s">
        <v>429</v>
      </c>
      <c r="K22" s="392" t="s">
        <v>430</v>
      </c>
      <c r="L22" s="310">
        <f t="shared" si="1"/>
        <v>23.79</v>
      </c>
      <c r="O22" s="50" t="str">
        <f t="shared" si="2"/>
        <v>МС </v>
      </c>
    </row>
    <row r="23" spans="1:15" s="50" customFormat="1" ht="15" customHeight="1" outlineLevel="1">
      <c r="A23" s="15"/>
      <c r="B23" s="388">
        <v>67</v>
      </c>
      <c r="C23" s="389" t="s">
        <v>448</v>
      </c>
      <c r="D23" s="401">
        <v>1985</v>
      </c>
      <c r="E23" s="388" t="s">
        <v>245</v>
      </c>
      <c r="F23" s="388" t="s">
        <v>302</v>
      </c>
      <c r="G23" s="149">
        <v>24.37</v>
      </c>
      <c r="H23" s="149"/>
      <c r="I23" s="92" t="s">
        <v>46</v>
      </c>
      <c r="J23" s="388" t="s">
        <v>429</v>
      </c>
      <c r="K23" s="392" t="s">
        <v>461</v>
      </c>
      <c r="L23" s="310">
        <f t="shared" si="1"/>
        <v>24.37</v>
      </c>
      <c r="O23" s="50" t="str">
        <f t="shared" si="2"/>
        <v>КМС</v>
      </c>
    </row>
    <row r="24" spans="1:15" s="50" customFormat="1" ht="15" customHeight="1" outlineLevel="1">
      <c r="A24" s="15"/>
      <c r="B24" s="388">
        <v>73</v>
      </c>
      <c r="C24" s="389" t="s">
        <v>585</v>
      </c>
      <c r="D24" s="388">
        <v>1988</v>
      </c>
      <c r="E24" s="388" t="s">
        <v>245</v>
      </c>
      <c r="F24" s="388" t="s">
        <v>302</v>
      </c>
      <c r="G24" s="149">
        <v>25.25</v>
      </c>
      <c r="H24" s="149"/>
      <c r="I24" s="92" t="s">
        <v>46</v>
      </c>
      <c r="J24" s="388" t="s">
        <v>429</v>
      </c>
      <c r="K24" s="392" t="s">
        <v>586</v>
      </c>
      <c r="L24" s="310">
        <f t="shared" si="1"/>
        <v>25.25</v>
      </c>
      <c r="O24" s="50" t="str">
        <f t="shared" si="2"/>
        <v>КМС</v>
      </c>
    </row>
    <row r="25" spans="1:15" s="50" customFormat="1" ht="15" customHeight="1" outlineLevel="1">
      <c r="A25" s="15"/>
      <c r="B25" s="411">
        <v>487</v>
      </c>
      <c r="C25" s="497" t="s">
        <v>942</v>
      </c>
      <c r="D25" s="521">
        <v>33751</v>
      </c>
      <c r="E25" s="499" t="s">
        <v>245</v>
      </c>
      <c r="F25" s="499" t="s">
        <v>298</v>
      </c>
      <c r="G25" s="149">
        <v>25.28</v>
      </c>
      <c r="H25" s="149"/>
      <c r="I25" s="92" t="s">
        <v>46</v>
      </c>
      <c r="J25" s="388" t="s">
        <v>429</v>
      </c>
      <c r="K25" s="392" t="s">
        <v>944</v>
      </c>
      <c r="L25" s="310">
        <f t="shared" si="1"/>
        <v>25.28</v>
      </c>
      <c r="O25" s="50" t="str">
        <f t="shared" si="2"/>
        <v>КМС</v>
      </c>
    </row>
    <row r="26" spans="1:15" s="50" customFormat="1" ht="15" customHeight="1" outlineLevel="1">
      <c r="A26" s="15"/>
      <c r="B26" s="388">
        <v>47</v>
      </c>
      <c r="C26" s="409" t="s">
        <v>939</v>
      </c>
      <c r="D26" s="378">
        <v>35787</v>
      </c>
      <c r="E26" s="410" t="s">
        <v>245</v>
      </c>
      <c r="F26" s="411" t="s">
        <v>302</v>
      </c>
      <c r="G26" s="149">
        <v>25.89</v>
      </c>
      <c r="H26" s="149"/>
      <c r="I26" s="92">
        <v>1</v>
      </c>
      <c r="J26" s="388" t="s">
        <v>429</v>
      </c>
      <c r="K26" s="413" t="s">
        <v>552</v>
      </c>
      <c r="L26" s="310">
        <f t="shared" si="1"/>
        <v>25.89</v>
      </c>
      <c r="O26" s="50">
        <f t="shared" si="2"/>
        <v>1</v>
      </c>
    </row>
    <row r="27" spans="1:15" s="50" customFormat="1" ht="15" customHeight="1" outlineLevel="1">
      <c r="A27" s="15"/>
      <c r="B27" s="329">
        <v>150</v>
      </c>
      <c r="C27" s="333" t="s">
        <v>440</v>
      </c>
      <c r="D27" s="366">
        <v>35539</v>
      </c>
      <c r="E27" s="329" t="s">
        <v>245</v>
      </c>
      <c r="F27" s="329" t="s">
        <v>324</v>
      </c>
      <c r="G27" s="275">
        <v>26.02</v>
      </c>
      <c r="H27" s="275"/>
      <c r="I27" s="92">
        <v>1</v>
      </c>
      <c r="J27" s="329" t="s">
        <v>429</v>
      </c>
      <c r="K27" s="333" t="s">
        <v>457</v>
      </c>
      <c r="L27" s="310">
        <f t="shared" si="1"/>
        <v>26.02</v>
      </c>
      <c r="O27" s="50">
        <f t="shared" si="2"/>
        <v>1</v>
      </c>
    </row>
    <row r="28" spans="1:15" s="50" customFormat="1" ht="15" customHeight="1" outlineLevel="1">
      <c r="A28" s="15"/>
      <c r="B28" s="399">
        <v>87</v>
      </c>
      <c r="C28" s="400" t="s">
        <v>446</v>
      </c>
      <c r="D28" s="401">
        <v>1992</v>
      </c>
      <c r="E28" s="397" t="s">
        <v>245</v>
      </c>
      <c r="F28" s="397" t="s">
        <v>324</v>
      </c>
      <c r="G28" s="149">
        <v>26.32</v>
      </c>
      <c r="H28" s="149"/>
      <c r="I28" s="92">
        <v>1</v>
      </c>
      <c r="J28" s="395" t="s">
        <v>429</v>
      </c>
      <c r="K28" s="392" t="s">
        <v>430</v>
      </c>
      <c r="L28" s="310">
        <f t="shared" si="1"/>
        <v>26.32</v>
      </c>
      <c r="O28" s="50">
        <f t="shared" si="2"/>
        <v>1</v>
      </c>
    </row>
    <row r="29" spans="1:15" s="50" customFormat="1" ht="15" customHeight="1" outlineLevel="1">
      <c r="A29" s="15"/>
      <c r="B29" s="388">
        <v>101</v>
      </c>
      <c r="C29" s="392" t="s">
        <v>452</v>
      </c>
      <c r="D29" s="390">
        <v>33715</v>
      </c>
      <c r="E29" s="397" t="s">
        <v>247</v>
      </c>
      <c r="F29" s="397" t="s">
        <v>324</v>
      </c>
      <c r="G29" s="149">
        <v>26.65</v>
      </c>
      <c r="H29" s="149"/>
      <c r="I29" s="92">
        <v>1</v>
      </c>
      <c r="J29" s="388" t="s">
        <v>429</v>
      </c>
      <c r="K29" s="392" t="s">
        <v>465</v>
      </c>
      <c r="L29" s="310">
        <f t="shared" si="1"/>
        <v>26.65</v>
      </c>
      <c r="O29" s="50">
        <f t="shared" si="2"/>
        <v>1</v>
      </c>
    </row>
    <row r="30" spans="1:15" s="50" customFormat="1" ht="15" customHeight="1" outlineLevel="1">
      <c r="A30" s="15"/>
      <c r="B30" s="329">
        <v>151</v>
      </c>
      <c r="C30" s="333" t="s">
        <v>576</v>
      </c>
      <c r="D30" s="366">
        <v>35601</v>
      </c>
      <c r="E30" s="329" t="s">
        <v>245</v>
      </c>
      <c r="F30" s="329" t="s">
        <v>324</v>
      </c>
      <c r="G30" s="149">
        <v>26.7</v>
      </c>
      <c r="H30" s="149"/>
      <c r="I30" s="92">
        <v>1</v>
      </c>
      <c r="J30" s="329" t="s">
        <v>429</v>
      </c>
      <c r="K30" s="333" t="s">
        <v>457</v>
      </c>
      <c r="L30" s="310">
        <f>MIN(G30:H30)</f>
        <v>26.7</v>
      </c>
      <c r="O30" s="50">
        <f>VLOOKUP(L30,жен200,2)</f>
        <v>1</v>
      </c>
    </row>
    <row r="31" spans="1:16" s="1" customFormat="1" ht="14.25">
      <c r="A31" s="3"/>
      <c r="B31" s="3"/>
      <c r="C31" s="22" t="s">
        <v>38</v>
      </c>
      <c r="D31" s="5"/>
      <c r="E31" s="26" t="s">
        <v>1044</v>
      </c>
      <c r="F31" s="26" t="s">
        <v>845</v>
      </c>
      <c r="G31" s="3"/>
      <c r="H31" s="3"/>
      <c r="I31" s="3"/>
      <c r="J31" s="3"/>
      <c r="K31" s="6" t="s">
        <v>1041</v>
      </c>
      <c r="L31" s="6"/>
      <c r="M31" s="6"/>
      <c r="N31" s="6"/>
      <c r="O31" s="7"/>
      <c r="P31" s="7"/>
    </row>
    <row r="32" spans="1:16" s="1" customFormat="1" ht="41.25" customHeight="1">
      <c r="A32" s="23" t="s">
        <v>5</v>
      </c>
      <c r="B32" s="10" t="s">
        <v>2</v>
      </c>
      <c r="C32" s="11" t="s">
        <v>1</v>
      </c>
      <c r="D32" s="24" t="s">
        <v>3</v>
      </c>
      <c r="E32" s="10" t="s">
        <v>36</v>
      </c>
      <c r="F32" s="10" t="s">
        <v>469</v>
      </c>
      <c r="G32" s="217" t="s">
        <v>4</v>
      </c>
      <c r="H32" s="27"/>
      <c r="I32" s="12" t="s">
        <v>37</v>
      </c>
      <c r="J32" s="12" t="s">
        <v>21</v>
      </c>
      <c r="K32" s="13" t="s">
        <v>39</v>
      </c>
      <c r="L32" s="6"/>
      <c r="M32" s="6"/>
      <c r="N32" s="6"/>
      <c r="O32" s="7"/>
      <c r="P32" s="7"/>
    </row>
    <row r="33" spans="1:16" s="1" customFormat="1" ht="15.75" customHeight="1">
      <c r="A33" s="15">
        <v>4</v>
      </c>
      <c r="B33" s="374">
        <v>56</v>
      </c>
      <c r="C33" s="377" t="s">
        <v>436</v>
      </c>
      <c r="D33" s="378">
        <v>34085</v>
      </c>
      <c r="E33" s="374" t="s">
        <v>245</v>
      </c>
      <c r="F33" s="374" t="s">
        <v>324</v>
      </c>
      <c r="G33" s="149">
        <v>24.79</v>
      </c>
      <c r="H33" s="149"/>
      <c r="I33" s="92"/>
      <c r="J33" s="374" t="s">
        <v>304</v>
      </c>
      <c r="K33" s="6"/>
      <c r="L33" s="6"/>
      <c r="M33" s="6"/>
      <c r="N33" s="6"/>
      <c r="O33" s="7"/>
      <c r="P33" s="7"/>
    </row>
    <row r="34" spans="1:16" s="1" customFormat="1" ht="15.75" customHeight="1">
      <c r="A34" s="15">
        <v>7</v>
      </c>
      <c r="B34" s="374">
        <v>70</v>
      </c>
      <c r="C34" s="377" t="s">
        <v>435</v>
      </c>
      <c r="D34" s="378">
        <v>34449</v>
      </c>
      <c r="E34" s="374" t="s">
        <v>245</v>
      </c>
      <c r="F34" s="374" t="s">
        <v>324</v>
      </c>
      <c r="G34" s="149">
        <v>24.93</v>
      </c>
      <c r="H34" s="149"/>
      <c r="I34" s="92"/>
      <c r="J34" s="374" t="s">
        <v>304</v>
      </c>
      <c r="K34" s="6"/>
      <c r="L34" s="6"/>
      <c r="M34" s="6"/>
      <c r="N34" s="6"/>
      <c r="O34" s="7"/>
      <c r="P34" s="7"/>
    </row>
    <row r="35" spans="1:16" s="1" customFormat="1" ht="15.75" customHeight="1">
      <c r="A35" s="15">
        <v>6</v>
      </c>
      <c r="B35" s="329">
        <v>157</v>
      </c>
      <c r="C35" s="333" t="s">
        <v>439</v>
      </c>
      <c r="D35" s="366">
        <v>34643</v>
      </c>
      <c r="E35" s="366" t="s">
        <v>247</v>
      </c>
      <c r="F35" s="329" t="s">
        <v>302</v>
      </c>
      <c r="G35" s="149">
        <v>25.1</v>
      </c>
      <c r="H35" s="149"/>
      <c r="I35" s="92"/>
      <c r="J35" s="329" t="s">
        <v>304</v>
      </c>
      <c r="K35" s="6"/>
      <c r="L35" s="6"/>
      <c r="M35" s="6"/>
      <c r="N35" s="6"/>
      <c r="O35" s="7"/>
      <c r="P35" s="7"/>
    </row>
    <row r="36" spans="1:16" s="1" customFormat="1" ht="14.25" customHeight="1">
      <c r="A36" s="15">
        <v>2</v>
      </c>
      <c r="B36" s="384">
        <v>2</v>
      </c>
      <c r="C36" s="385" t="s">
        <v>441</v>
      </c>
      <c r="D36" s="386">
        <v>1994</v>
      </c>
      <c r="E36" s="386" t="s">
        <v>240</v>
      </c>
      <c r="F36" s="384" t="s">
        <v>298</v>
      </c>
      <c r="G36" s="149">
        <v>25.29</v>
      </c>
      <c r="H36" s="149"/>
      <c r="I36" s="92"/>
      <c r="J36" s="384" t="s">
        <v>304</v>
      </c>
      <c r="K36" s="6"/>
      <c r="L36" s="6"/>
      <c r="M36" s="6"/>
      <c r="N36" s="6"/>
      <c r="O36" s="7"/>
      <c r="P36" s="7"/>
    </row>
    <row r="37" spans="1:16" s="1" customFormat="1" ht="14.25" customHeight="1">
      <c r="A37" s="15">
        <v>5</v>
      </c>
      <c r="B37" s="384">
        <v>9</v>
      </c>
      <c r="C37" s="385" t="s">
        <v>580</v>
      </c>
      <c r="D37" s="386" t="s">
        <v>581</v>
      </c>
      <c r="E37" s="386" t="s">
        <v>240</v>
      </c>
      <c r="F37" s="384" t="s">
        <v>298</v>
      </c>
      <c r="G37" s="149">
        <v>25.37</v>
      </c>
      <c r="H37" s="149"/>
      <c r="I37" s="92"/>
      <c r="J37" s="384" t="s">
        <v>304</v>
      </c>
      <c r="K37" s="6"/>
      <c r="L37" s="6"/>
      <c r="M37" s="6"/>
      <c r="N37" s="6"/>
      <c r="O37" s="7"/>
      <c r="P37" s="7"/>
    </row>
    <row r="38" spans="1:16" s="1" customFormat="1" ht="14.25" customHeight="1">
      <c r="A38" s="15">
        <v>3</v>
      </c>
      <c r="B38" s="371">
        <v>277</v>
      </c>
      <c r="C38" s="338" t="s">
        <v>483</v>
      </c>
      <c r="D38" s="370">
        <v>34268</v>
      </c>
      <c r="E38" s="371" t="s">
        <v>301</v>
      </c>
      <c r="F38" s="371" t="s">
        <v>324</v>
      </c>
      <c r="G38" s="149">
        <v>25.42</v>
      </c>
      <c r="H38" s="149"/>
      <c r="I38" s="92"/>
      <c r="J38" s="371" t="s">
        <v>304</v>
      </c>
      <c r="K38" s="6"/>
      <c r="L38" s="6"/>
      <c r="M38" s="6"/>
      <c r="N38" s="6"/>
      <c r="O38" s="7"/>
      <c r="P38" s="7"/>
    </row>
    <row r="39" spans="1:16" s="1" customFormat="1" ht="14.25" customHeight="1">
      <c r="A39" s="15">
        <v>8</v>
      </c>
      <c r="B39" s="384">
        <v>13</v>
      </c>
      <c r="C39" s="385" t="s">
        <v>579</v>
      </c>
      <c r="D39" s="386">
        <v>34071</v>
      </c>
      <c r="E39" s="386" t="s">
        <v>240</v>
      </c>
      <c r="F39" s="384" t="s">
        <v>324</v>
      </c>
      <c r="G39" s="149">
        <v>25.78</v>
      </c>
      <c r="H39" s="149"/>
      <c r="I39" s="92"/>
      <c r="J39" s="384" t="s">
        <v>304</v>
      </c>
      <c r="K39" s="6"/>
      <c r="L39" s="6"/>
      <c r="M39" s="6"/>
      <c r="N39" s="6"/>
      <c r="O39" s="7"/>
      <c r="P39" s="7"/>
    </row>
    <row r="40" spans="1:16" s="1" customFormat="1" ht="14.25" customHeight="1">
      <c r="A40" s="15">
        <v>1</v>
      </c>
      <c r="B40" s="374">
        <v>62</v>
      </c>
      <c r="C40" s="377" t="s">
        <v>437</v>
      </c>
      <c r="D40" s="378">
        <v>34309</v>
      </c>
      <c r="E40" s="374" t="s">
        <v>245</v>
      </c>
      <c r="F40" s="374" t="s">
        <v>296</v>
      </c>
      <c r="G40" s="149">
        <v>26.28</v>
      </c>
      <c r="H40" s="149"/>
      <c r="I40" s="92"/>
      <c r="J40" s="374" t="s">
        <v>309</v>
      </c>
      <c r="K40" s="6"/>
      <c r="L40" s="6"/>
      <c r="M40" s="6"/>
      <c r="N40" s="6"/>
      <c r="O40" s="7"/>
      <c r="P40" s="7"/>
    </row>
    <row r="41" spans="1:12" s="1" customFormat="1" ht="14.25">
      <c r="A41" s="3"/>
      <c r="B41" s="3"/>
      <c r="C41" s="22" t="s">
        <v>6</v>
      </c>
      <c r="D41" s="5"/>
      <c r="E41" s="26" t="s">
        <v>852</v>
      </c>
      <c r="F41" s="26" t="s">
        <v>845</v>
      </c>
      <c r="G41" s="3"/>
      <c r="H41" s="3"/>
      <c r="I41" s="22"/>
      <c r="J41" s="3"/>
      <c r="K41" s="6" t="s">
        <v>1040</v>
      </c>
      <c r="L41" s="7"/>
    </row>
    <row r="42" spans="1:12" s="1" customFormat="1" ht="41.25" customHeight="1">
      <c r="A42" s="23" t="s">
        <v>5</v>
      </c>
      <c r="B42" s="10" t="s">
        <v>2</v>
      </c>
      <c r="C42" s="11" t="s">
        <v>1</v>
      </c>
      <c r="D42" s="24" t="s">
        <v>3</v>
      </c>
      <c r="E42" s="10" t="s">
        <v>36</v>
      </c>
      <c r="F42" s="10" t="s">
        <v>469</v>
      </c>
      <c r="G42" s="217" t="s">
        <v>4</v>
      </c>
      <c r="H42" s="27"/>
      <c r="I42" s="117"/>
      <c r="J42" s="12" t="s">
        <v>21</v>
      </c>
      <c r="K42" s="13" t="s">
        <v>39</v>
      </c>
      <c r="L42" s="7"/>
    </row>
    <row r="43" spans="1:12" s="1" customFormat="1" ht="14.25" customHeight="1">
      <c r="A43" s="19">
        <v>1</v>
      </c>
      <c r="B43" s="329">
        <v>151</v>
      </c>
      <c r="C43" s="333" t="s">
        <v>576</v>
      </c>
      <c r="D43" s="366">
        <v>35601</v>
      </c>
      <c r="E43" s="329" t="s">
        <v>245</v>
      </c>
      <c r="F43" s="329" t="s">
        <v>324</v>
      </c>
      <c r="G43" s="149">
        <v>26.7</v>
      </c>
      <c r="H43" s="149"/>
      <c r="I43" s="92"/>
      <c r="J43" s="329" t="s">
        <v>429</v>
      </c>
      <c r="K43" s="6"/>
      <c r="L43" s="7"/>
    </row>
    <row r="44" spans="1:12" s="1" customFormat="1" ht="14.25" customHeight="1">
      <c r="A44" s="19">
        <v>2</v>
      </c>
      <c r="B44" s="329">
        <v>150</v>
      </c>
      <c r="C44" s="333" t="s">
        <v>440</v>
      </c>
      <c r="D44" s="366">
        <v>35539</v>
      </c>
      <c r="E44" s="329" t="s">
        <v>245</v>
      </c>
      <c r="F44" s="329" t="s">
        <v>324</v>
      </c>
      <c r="G44" s="275">
        <v>26.02</v>
      </c>
      <c r="H44" s="275"/>
      <c r="I44" s="92"/>
      <c r="J44" s="329" t="s">
        <v>429</v>
      </c>
      <c r="K44" s="6"/>
      <c r="L44" s="7"/>
    </row>
    <row r="45" spans="1:12" s="1" customFormat="1" ht="14.25" customHeight="1">
      <c r="A45" s="19">
        <v>3</v>
      </c>
      <c r="B45" s="399">
        <v>87</v>
      </c>
      <c r="C45" s="400" t="s">
        <v>446</v>
      </c>
      <c r="D45" s="401">
        <v>1992</v>
      </c>
      <c r="E45" s="397" t="s">
        <v>245</v>
      </c>
      <c r="F45" s="397" t="s">
        <v>324</v>
      </c>
      <c r="G45" s="149">
        <v>26.32</v>
      </c>
      <c r="H45" s="149"/>
      <c r="I45" s="92"/>
      <c r="J45" s="395" t="s">
        <v>429</v>
      </c>
      <c r="K45" s="6"/>
      <c r="L45" s="7"/>
    </row>
    <row r="46" spans="1:12" s="50" customFormat="1" ht="15" customHeight="1">
      <c r="A46" s="19">
        <v>4</v>
      </c>
      <c r="B46" s="399">
        <v>52</v>
      </c>
      <c r="C46" s="400" t="s">
        <v>445</v>
      </c>
      <c r="D46" s="401">
        <v>1987</v>
      </c>
      <c r="E46" s="397" t="s">
        <v>245</v>
      </c>
      <c r="F46" s="397" t="s">
        <v>324</v>
      </c>
      <c r="G46" s="149">
        <v>23.79</v>
      </c>
      <c r="H46" s="149"/>
      <c r="I46" s="92"/>
      <c r="J46" s="395" t="s">
        <v>429</v>
      </c>
      <c r="K46" s="6"/>
      <c r="L46" s="8"/>
    </row>
    <row r="47" spans="1:12" s="1" customFormat="1" ht="14.25">
      <c r="A47" s="19">
        <v>5</v>
      </c>
      <c r="B47" s="388">
        <v>67</v>
      </c>
      <c r="C47" s="389" t="s">
        <v>448</v>
      </c>
      <c r="D47" s="401">
        <v>1985</v>
      </c>
      <c r="E47" s="388" t="s">
        <v>245</v>
      </c>
      <c r="F47" s="388" t="s">
        <v>302</v>
      </c>
      <c r="G47" s="149">
        <v>24.37</v>
      </c>
      <c r="H47" s="149"/>
      <c r="I47" s="92"/>
      <c r="J47" s="388" t="s">
        <v>429</v>
      </c>
      <c r="K47" s="30"/>
      <c r="L47" s="7"/>
    </row>
    <row r="48" spans="1:12" s="1" customFormat="1" ht="16.5" customHeight="1">
      <c r="A48" s="19">
        <v>6</v>
      </c>
      <c r="B48" s="388">
        <v>73</v>
      </c>
      <c r="C48" s="389" t="s">
        <v>585</v>
      </c>
      <c r="D48" s="388">
        <v>1988</v>
      </c>
      <c r="E48" s="388" t="s">
        <v>245</v>
      </c>
      <c r="F48" s="388" t="s">
        <v>302</v>
      </c>
      <c r="G48" s="149">
        <v>25.25</v>
      </c>
      <c r="H48" s="149"/>
      <c r="I48" s="92"/>
      <c r="J48" s="388" t="s">
        <v>429</v>
      </c>
      <c r="K48" s="6"/>
      <c r="L48" s="7"/>
    </row>
    <row r="49" spans="1:12" s="50" customFormat="1" ht="15" customHeight="1">
      <c r="A49" s="19">
        <v>7</v>
      </c>
      <c r="B49" s="388">
        <v>47</v>
      </c>
      <c r="C49" s="409" t="s">
        <v>939</v>
      </c>
      <c r="D49" s="378">
        <v>35787</v>
      </c>
      <c r="E49" s="410" t="s">
        <v>245</v>
      </c>
      <c r="F49" s="411" t="s">
        <v>302</v>
      </c>
      <c r="G49" s="149">
        <v>25.89</v>
      </c>
      <c r="H49" s="149"/>
      <c r="I49" s="92"/>
      <c r="J49" s="388" t="s">
        <v>429</v>
      </c>
      <c r="K49" s="6"/>
      <c r="L49" s="8"/>
    </row>
    <row r="50" spans="1:12" s="1" customFormat="1" ht="14.25">
      <c r="A50" s="19">
        <v>8</v>
      </c>
      <c r="B50" s="411">
        <v>487</v>
      </c>
      <c r="C50" s="497" t="s">
        <v>942</v>
      </c>
      <c r="D50" s="521">
        <v>33751</v>
      </c>
      <c r="E50" s="499" t="s">
        <v>245</v>
      </c>
      <c r="F50" s="499" t="s">
        <v>298</v>
      </c>
      <c r="G50" s="149">
        <v>25.28</v>
      </c>
      <c r="H50" s="149"/>
      <c r="I50" s="92"/>
      <c r="J50" s="388" t="s">
        <v>429</v>
      </c>
      <c r="K50" s="30"/>
      <c r="L50" s="7"/>
    </row>
    <row r="51" spans="1:12" s="1" customFormat="1" ht="14.25">
      <c r="A51" s="3"/>
      <c r="B51" s="3"/>
      <c r="C51" s="22" t="s">
        <v>7</v>
      </c>
      <c r="D51" s="5"/>
      <c r="E51" s="3"/>
      <c r="F51" s="3"/>
      <c r="G51" s="3"/>
      <c r="H51" s="3"/>
      <c r="I51" s="22"/>
      <c r="J51" s="3"/>
      <c r="K51" s="6" t="s">
        <v>1041</v>
      </c>
      <c r="L51" s="7"/>
    </row>
    <row r="52" spans="1:12" s="1" customFormat="1" ht="41.25" customHeight="1">
      <c r="A52" s="23" t="s">
        <v>5</v>
      </c>
      <c r="B52" s="10" t="s">
        <v>2</v>
      </c>
      <c r="C52" s="11" t="s">
        <v>1</v>
      </c>
      <c r="D52" s="24" t="s">
        <v>3</v>
      </c>
      <c r="E52" s="10" t="s">
        <v>36</v>
      </c>
      <c r="F52" s="10" t="s">
        <v>469</v>
      </c>
      <c r="G52" s="217" t="s">
        <v>4</v>
      </c>
      <c r="H52" s="27"/>
      <c r="I52" s="117"/>
      <c r="J52" s="12" t="s">
        <v>21</v>
      </c>
      <c r="K52" s="13" t="s">
        <v>39</v>
      </c>
      <c r="L52" s="7"/>
    </row>
    <row r="53" spans="1:12" s="1" customFormat="1" ht="14.25">
      <c r="A53" s="19">
        <v>2</v>
      </c>
      <c r="B53" s="374">
        <v>62</v>
      </c>
      <c r="C53" s="377" t="s">
        <v>437</v>
      </c>
      <c r="D53" s="378">
        <v>34309</v>
      </c>
      <c r="E53" s="374" t="s">
        <v>245</v>
      </c>
      <c r="F53" s="374" t="s">
        <v>296</v>
      </c>
      <c r="G53" s="149">
        <v>25.92</v>
      </c>
      <c r="H53" s="149"/>
      <c r="I53" s="92"/>
      <c r="J53" s="374" t="s">
        <v>309</v>
      </c>
      <c r="K53" s="6"/>
      <c r="L53" s="7"/>
    </row>
    <row r="54" spans="1:12" s="1" customFormat="1" ht="14.25">
      <c r="A54" s="19">
        <v>3</v>
      </c>
      <c r="B54" s="339">
        <v>134</v>
      </c>
      <c r="C54" s="364" t="s">
        <v>434</v>
      </c>
      <c r="D54" s="365">
        <v>34526</v>
      </c>
      <c r="E54" s="374" t="s">
        <v>248</v>
      </c>
      <c r="F54" s="339" t="s">
        <v>296</v>
      </c>
      <c r="G54" s="149">
        <v>26.95</v>
      </c>
      <c r="H54" s="149"/>
      <c r="I54" s="92"/>
      <c r="J54" s="374" t="s">
        <v>304</v>
      </c>
      <c r="K54" s="30"/>
      <c r="L54" s="7"/>
    </row>
    <row r="55" spans="1:12" s="50" customFormat="1" ht="15" customHeight="1">
      <c r="A55" s="19">
        <v>4</v>
      </c>
      <c r="B55" s="329">
        <v>157</v>
      </c>
      <c r="C55" s="333" t="s">
        <v>439</v>
      </c>
      <c r="D55" s="366">
        <v>34643</v>
      </c>
      <c r="E55" s="366" t="s">
        <v>247</v>
      </c>
      <c r="F55" s="329" t="s">
        <v>302</v>
      </c>
      <c r="G55" s="149">
        <v>25.43</v>
      </c>
      <c r="H55" s="149"/>
      <c r="I55" s="92"/>
      <c r="J55" s="329" t="s">
        <v>304</v>
      </c>
      <c r="K55" s="6"/>
      <c r="L55" s="8"/>
    </row>
    <row r="56" spans="1:12" s="1" customFormat="1" ht="14.25">
      <c r="A56" s="19">
        <v>5</v>
      </c>
      <c r="B56" s="388">
        <v>68</v>
      </c>
      <c r="C56" s="392" t="s">
        <v>450</v>
      </c>
      <c r="D56" s="390">
        <v>35189</v>
      </c>
      <c r="E56" s="388" t="s">
        <v>245</v>
      </c>
      <c r="F56" s="388" t="s">
        <v>324</v>
      </c>
      <c r="G56" s="149">
        <v>26.51</v>
      </c>
      <c r="H56" s="149"/>
      <c r="I56" s="92"/>
      <c r="J56" s="395" t="s">
        <v>309</v>
      </c>
      <c r="K56" s="30"/>
      <c r="L56" s="7"/>
    </row>
    <row r="57" spans="1:12" s="1" customFormat="1" ht="16.5" customHeight="1">
      <c r="A57" s="19">
        <v>6</v>
      </c>
      <c r="B57" s="329">
        <v>170</v>
      </c>
      <c r="C57" s="333" t="s">
        <v>438</v>
      </c>
      <c r="D57" s="366">
        <v>34403</v>
      </c>
      <c r="E57" s="366" t="s">
        <v>247</v>
      </c>
      <c r="F57" s="329" t="s">
        <v>298</v>
      </c>
      <c r="G57" s="149">
        <v>26.18</v>
      </c>
      <c r="H57" s="149"/>
      <c r="I57" s="92"/>
      <c r="J57" s="329" t="s">
        <v>304</v>
      </c>
      <c r="K57" s="6"/>
      <c r="L57" s="7"/>
    </row>
    <row r="58" spans="1:12" s="50" customFormat="1" ht="15" customHeight="1">
      <c r="A58" s="19">
        <v>7</v>
      </c>
      <c r="B58" s="388">
        <v>1009</v>
      </c>
      <c r="C58" s="389" t="s">
        <v>940</v>
      </c>
      <c r="D58" s="388">
        <v>1994</v>
      </c>
      <c r="E58" s="388" t="s">
        <v>245</v>
      </c>
      <c r="F58" s="388" t="s">
        <v>324</v>
      </c>
      <c r="G58" s="149">
        <v>27.64</v>
      </c>
      <c r="H58" s="149"/>
      <c r="I58" s="92"/>
      <c r="J58" s="388" t="s">
        <v>309</v>
      </c>
      <c r="K58" s="6"/>
      <c r="L58" s="8"/>
    </row>
    <row r="59" spans="1:12" s="1" customFormat="1" ht="14.25">
      <c r="A59" s="19">
        <v>8</v>
      </c>
      <c r="B59" s="388">
        <v>101</v>
      </c>
      <c r="C59" s="392" t="s">
        <v>452</v>
      </c>
      <c r="D59" s="390">
        <v>33715</v>
      </c>
      <c r="E59" s="397" t="s">
        <v>247</v>
      </c>
      <c r="F59" s="397" t="s">
        <v>324</v>
      </c>
      <c r="G59" s="149">
        <v>26.65</v>
      </c>
      <c r="H59" s="149"/>
      <c r="I59" s="92"/>
      <c r="J59" s="388" t="s">
        <v>429</v>
      </c>
      <c r="K59" s="30"/>
      <c r="L59" s="7"/>
    </row>
    <row r="60" spans="1:12" s="1" customFormat="1" ht="14.25">
      <c r="A60" s="3"/>
      <c r="B60" s="3"/>
      <c r="C60" s="22" t="s">
        <v>8</v>
      </c>
      <c r="D60" s="5"/>
      <c r="E60" s="3"/>
      <c r="F60" s="3"/>
      <c r="G60" s="3"/>
      <c r="H60" s="3"/>
      <c r="I60" s="22"/>
      <c r="J60" s="3"/>
      <c r="K60" s="6" t="s">
        <v>1042</v>
      </c>
      <c r="L60" s="7"/>
    </row>
    <row r="61" spans="1:12" s="1" customFormat="1" ht="41.25" customHeight="1">
      <c r="A61" s="23" t="s">
        <v>5</v>
      </c>
      <c r="B61" s="10" t="s">
        <v>2</v>
      </c>
      <c r="C61" s="11" t="s">
        <v>1</v>
      </c>
      <c r="D61" s="24" t="s">
        <v>3</v>
      </c>
      <c r="E61" s="10" t="s">
        <v>36</v>
      </c>
      <c r="F61" s="10" t="s">
        <v>469</v>
      </c>
      <c r="G61" s="217" t="s">
        <v>4</v>
      </c>
      <c r="H61" s="27"/>
      <c r="I61" s="117"/>
      <c r="J61" s="12" t="s">
        <v>21</v>
      </c>
      <c r="K61" s="13" t="s">
        <v>39</v>
      </c>
      <c r="L61" s="7"/>
    </row>
    <row r="62" spans="1:12" s="1" customFormat="1" ht="14.25">
      <c r="A62" s="19">
        <v>1</v>
      </c>
      <c r="B62" s="223"/>
      <c r="C62" s="224"/>
      <c r="D62" s="46"/>
      <c r="E62" s="51"/>
      <c r="F62" s="223"/>
      <c r="G62" s="149"/>
      <c r="H62" s="149"/>
      <c r="I62" s="92"/>
      <c r="J62" s="223"/>
      <c r="K62" s="6"/>
      <c r="L62" s="7"/>
    </row>
    <row r="63" spans="1:12" s="1" customFormat="1" ht="14.25">
      <c r="A63" s="19">
        <v>2</v>
      </c>
      <c r="B63" s="374">
        <v>56</v>
      </c>
      <c r="C63" s="377" t="s">
        <v>436</v>
      </c>
      <c r="D63" s="378">
        <v>34085</v>
      </c>
      <c r="E63" s="374" t="s">
        <v>245</v>
      </c>
      <c r="F63" s="374" t="s">
        <v>324</v>
      </c>
      <c r="G63" s="149">
        <v>25.26</v>
      </c>
      <c r="H63" s="149"/>
      <c r="I63" s="92"/>
      <c r="J63" s="374" t="s">
        <v>304</v>
      </c>
      <c r="K63" s="6"/>
      <c r="L63" s="7"/>
    </row>
    <row r="64" spans="1:12" s="1" customFormat="1" ht="14.25">
      <c r="A64" s="19">
        <v>3</v>
      </c>
      <c r="B64" s="374">
        <v>88</v>
      </c>
      <c r="C64" s="377" t="s">
        <v>563</v>
      </c>
      <c r="D64" s="378">
        <v>34552</v>
      </c>
      <c r="E64" s="374" t="s">
        <v>245</v>
      </c>
      <c r="F64" s="374" t="s">
        <v>296</v>
      </c>
      <c r="G64" s="149">
        <v>28.03</v>
      </c>
      <c r="H64" s="149"/>
      <c r="I64" s="92"/>
      <c r="J64" s="374" t="s">
        <v>309</v>
      </c>
      <c r="K64" s="6"/>
      <c r="L64" s="7"/>
    </row>
    <row r="65" spans="1:12" s="50" customFormat="1" ht="15" customHeight="1">
      <c r="A65" s="19">
        <v>4</v>
      </c>
      <c r="B65" s="339">
        <v>120</v>
      </c>
      <c r="C65" s="364" t="s">
        <v>555</v>
      </c>
      <c r="D65" s="365">
        <v>33985</v>
      </c>
      <c r="E65" s="374" t="s">
        <v>248</v>
      </c>
      <c r="F65" s="339" t="s">
        <v>296</v>
      </c>
      <c r="G65" s="149" t="s">
        <v>23</v>
      </c>
      <c r="H65" s="149"/>
      <c r="I65" s="92"/>
      <c r="J65" s="374" t="s">
        <v>309</v>
      </c>
      <c r="K65" s="6" t="s">
        <v>838</v>
      </c>
      <c r="L65" s="8"/>
    </row>
    <row r="66" spans="1:12" s="1" customFormat="1" ht="14.25">
      <c r="A66" s="19">
        <v>5</v>
      </c>
      <c r="B66" s="388">
        <v>60</v>
      </c>
      <c r="C66" s="392" t="s">
        <v>941</v>
      </c>
      <c r="D66" s="401">
        <v>1996</v>
      </c>
      <c r="E66" s="388" t="s">
        <v>245</v>
      </c>
      <c r="F66" s="388" t="s">
        <v>324</v>
      </c>
      <c r="G66" s="149">
        <v>26.55</v>
      </c>
      <c r="H66" s="149"/>
      <c r="I66" s="92"/>
      <c r="J66" s="395" t="s">
        <v>309</v>
      </c>
      <c r="K66" s="30"/>
      <c r="L66" s="7"/>
    </row>
    <row r="67" spans="1:12" s="1" customFormat="1" ht="16.5" customHeight="1">
      <c r="A67" s="19">
        <v>6</v>
      </c>
      <c r="B67" s="371">
        <v>277</v>
      </c>
      <c r="C67" s="338" t="s">
        <v>483</v>
      </c>
      <c r="D67" s="370">
        <v>34268</v>
      </c>
      <c r="E67" s="371" t="s">
        <v>301</v>
      </c>
      <c r="F67" s="371" t="s">
        <v>324</v>
      </c>
      <c r="G67" s="149">
        <v>25.5</v>
      </c>
      <c r="H67" s="149"/>
      <c r="I67" s="92"/>
      <c r="J67" s="371" t="s">
        <v>304</v>
      </c>
      <c r="K67" s="6"/>
      <c r="L67" s="7"/>
    </row>
    <row r="68" spans="1:12" s="50" customFormat="1" ht="15" customHeight="1">
      <c r="A68" s="19">
        <v>7</v>
      </c>
      <c r="B68" s="374">
        <v>70</v>
      </c>
      <c r="C68" s="377" t="s">
        <v>435</v>
      </c>
      <c r="D68" s="378">
        <v>34449</v>
      </c>
      <c r="E68" s="374" t="s">
        <v>245</v>
      </c>
      <c r="F68" s="374" t="s">
        <v>324</v>
      </c>
      <c r="G68" s="149">
        <v>25.5</v>
      </c>
      <c r="H68" s="149"/>
      <c r="I68" s="92"/>
      <c r="J68" s="374" t="s">
        <v>304</v>
      </c>
      <c r="K68" s="6"/>
      <c r="L68" s="8"/>
    </row>
    <row r="69" spans="1:12" s="1" customFormat="1" ht="14.25">
      <c r="A69" s="19">
        <v>8</v>
      </c>
      <c r="B69" s="384">
        <v>30</v>
      </c>
      <c r="C69" s="385" t="s">
        <v>442</v>
      </c>
      <c r="D69" s="386">
        <v>34061</v>
      </c>
      <c r="E69" s="386" t="s">
        <v>240</v>
      </c>
      <c r="F69" s="384" t="s">
        <v>298</v>
      </c>
      <c r="G69" s="149">
        <v>27.78</v>
      </c>
      <c r="H69" s="149"/>
      <c r="I69" s="92"/>
      <c r="J69" s="384" t="s">
        <v>309</v>
      </c>
      <c r="K69" s="30"/>
      <c r="L69" s="7"/>
    </row>
    <row r="70" spans="1:12" s="1" customFormat="1" ht="14.25">
      <c r="A70" s="3"/>
      <c r="B70" s="3"/>
      <c r="C70" s="22" t="s">
        <v>9</v>
      </c>
      <c r="D70" s="5"/>
      <c r="E70" s="3"/>
      <c r="F70" s="3"/>
      <c r="G70" s="3"/>
      <c r="H70" s="3"/>
      <c r="I70" s="22"/>
      <c r="J70" s="3"/>
      <c r="K70" s="6" t="s">
        <v>1043</v>
      </c>
      <c r="L70" s="7"/>
    </row>
    <row r="71" spans="1:12" s="1" customFormat="1" ht="41.25" customHeight="1">
      <c r="A71" s="23" t="s">
        <v>5</v>
      </c>
      <c r="B71" s="10" t="s">
        <v>2</v>
      </c>
      <c r="C71" s="11" t="s">
        <v>1</v>
      </c>
      <c r="D71" s="24" t="s">
        <v>3</v>
      </c>
      <c r="E71" s="10" t="s">
        <v>36</v>
      </c>
      <c r="F71" s="10" t="s">
        <v>469</v>
      </c>
      <c r="G71" s="217" t="s">
        <v>4</v>
      </c>
      <c r="H71" s="27"/>
      <c r="I71" s="117"/>
      <c r="J71" s="12" t="s">
        <v>21</v>
      </c>
      <c r="K71" s="13" t="s">
        <v>39</v>
      </c>
      <c r="L71" s="7"/>
    </row>
    <row r="72" spans="1:12" s="1" customFormat="1" ht="14.25">
      <c r="A72" s="19">
        <v>1</v>
      </c>
      <c r="B72" s="223"/>
      <c r="C72" s="224"/>
      <c r="D72" s="46"/>
      <c r="E72" s="51"/>
      <c r="F72" s="223"/>
      <c r="G72" s="149"/>
      <c r="H72" s="149"/>
      <c r="I72" s="92"/>
      <c r="J72" s="223"/>
      <c r="K72" s="6"/>
      <c r="L72" s="7"/>
    </row>
    <row r="73" spans="1:12" s="1" customFormat="1" ht="14.25">
      <c r="A73" s="19">
        <v>2</v>
      </c>
      <c r="B73" s="384">
        <v>2</v>
      </c>
      <c r="C73" s="385" t="s">
        <v>441</v>
      </c>
      <c r="D73" s="386">
        <v>1994</v>
      </c>
      <c r="E73" s="386" t="s">
        <v>240</v>
      </c>
      <c r="F73" s="384" t="s">
        <v>298</v>
      </c>
      <c r="G73" s="149">
        <v>25.51</v>
      </c>
      <c r="H73" s="149"/>
      <c r="I73" s="92"/>
      <c r="J73" s="384" t="s">
        <v>304</v>
      </c>
      <c r="K73" s="6"/>
      <c r="L73" s="7"/>
    </row>
    <row r="74" spans="1:12" s="1" customFormat="1" ht="14.25">
      <c r="A74" s="19">
        <v>3</v>
      </c>
      <c r="B74" s="384">
        <v>9</v>
      </c>
      <c r="C74" s="385" t="s">
        <v>580</v>
      </c>
      <c r="D74" s="386" t="s">
        <v>581</v>
      </c>
      <c r="E74" s="386" t="s">
        <v>240</v>
      </c>
      <c r="F74" s="384" t="s">
        <v>298</v>
      </c>
      <c r="G74" s="149">
        <v>25.36</v>
      </c>
      <c r="H74" s="149"/>
      <c r="I74" s="92"/>
      <c r="J74" s="384" t="s">
        <v>304</v>
      </c>
      <c r="K74" s="6"/>
      <c r="L74" s="7"/>
    </row>
    <row r="75" spans="1:12" s="50" customFormat="1" ht="15" customHeight="1">
      <c r="A75" s="19">
        <v>4</v>
      </c>
      <c r="B75" s="384">
        <v>13</v>
      </c>
      <c r="C75" s="385" t="s">
        <v>579</v>
      </c>
      <c r="D75" s="386">
        <v>34071</v>
      </c>
      <c r="E75" s="386" t="s">
        <v>240</v>
      </c>
      <c r="F75" s="384" t="s">
        <v>324</v>
      </c>
      <c r="G75" s="149">
        <v>25.57</v>
      </c>
      <c r="H75" s="149"/>
      <c r="I75" s="92"/>
      <c r="J75" s="384" t="s">
        <v>304</v>
      </c>
      <c r="K75" s="6"/>
      <c r="L75" s="8"/>
    </row>
    <row r="76" spans="1:12" s="1" customFormat="1" ht="14.25">
      <c r="A76" s="19">
        <v>5</v>
      </c>
      <c r="B76" s="339">
        <v>119</v>
      </c>
      <c r="C76" s="364" t="s">
        <v>473</v>
      </c>
      <c r="D76" s="365">
        <v>34248</v>
      </c>
      <c r="E76" s="339" t="s">
        <v>248</v>
      </c>
      <c r="F76" s="339" t="s">
        <v>296</v>
      </c>
      <c r="G76" s="149">
        <v>27.18</v>
      </c>
      <c r="H76" s="149"/>
      <c r="I76" s="92"/>
      <c r="J76" s="374" t="s">
        <v>304</v>
      </c>
      <c r="K76" s="30"/>
      <c r="L76" s="7"/>
    </row>
    <row r="77" spans="1:12" s="1" customFormat="1" ht="16.5" customHeight="1">
      <c r="A77" s="19">
        <v>6</v>
      </c>
      <c r="B77" s="367">
        <v>276</v>
      </c>
      <c r="C77" s="402" t="s">
        <v>444</v>
      </c>
      <c r="D77" s="382">
        <v>34060</v>
      </c>
      <c r="E77" s="370" t="s">
        <v>301</v>
      </c>
      <c r="F77" s="379" t="s">
        <v>324</v>
      </c>
      <c r="G77" s="149">
        <v>26.81</v>
      </c>
      <c r="H77" s="149"/>
      <c r="I77" s="92"/>
      <c r="J77" s="371" t="s">
        <v>309</v>
      </c>
      <c r="K77" s="6"/>
      <c r="L77" s="7"/>
    </row>
    <row r="78" spans="1:12" s="50" customFormat="1" ht="15" customHeight="1">
      <c r="A78" s="19">
        <v>7</v>
      </c>
      <c r="B78" s="329">
        <v>325</v>
      </c>
      <c r="C78" s="417" t="s">
        <v>582</v>
      </c>
      <c r="D78" s="387" t="s">
        <v>583</v>
      </c>
      <c r="E78" s="329" t="s">
        <v>328</v>
      </c>
      <c r="F78" s="329" t="s">
        <v>329</v>
      </c>
      <c r="G78" s="149">
        <v>27.01</v>
      </c>
      <c r="H78" s="149"/>
      <c r="I78" s="92"/>
      <c r="J78" s="329" t="s">
        <v>304</v>
      </c>
      <c r="K78" s="6"/>
      <c r="L78" s="8"/>
    </row>
    <row r="79" spans="1:12" s="1" customFormat="1" ht="14.25">
      <c r="A79" s="19">
        <v>8</v>
      </c>
      <c r="B79" s="230"/>
      <c r="C79" s="231"/>
      <c r="D79" s="234"/>
      <c r="E79" s="234"/>
      <c r="F79" s="241"/>
      <c r="G79" s="275"/>
      <c r="H79" s="149"/>
      <c r="I79" s="92"/>
      <c r="J79" s="230"/>
      <c r="K79" s="30"/>
      <c r="L79" s="7"/>
    </row>
    <row r="80" spans="1:12" s="1" customFormat="1" ht="16.5" customHeight="1">
      <c r="A80" s="19"/>
      <c r="B80" s="16"/>
      <c r="C80" s="43"/>
      <c r="D80" s="46"/>
      <c r="E80" s="46"/>
      <c r="F80" s="16"/>
      <c r="G80" s="149"/>
      <c r="H80" s="149"/>
      <c r="I80" s="92"/>
      <c r="J80" s="16"/>
      <c r="K80" s="6"/>
      <c r="L80" s="7"/>
    </row>
    <row r="81" spans="1:12" s="2" customFormat="1" ht="14.25">
      <c r="A81" s="3"/>
      <c r="B81" s="16"/>
      <c r="C81" s="43"/>
      <c r="D81" s="51"/>
      <c r="E81" s="15"/>
      <c r="F81" s="15"/>
      <c r="G81" s="149"/>
      <c r="H81" s="149"/>
      <c r="I81" s="92"/>
      <c r="J81" s="16"/>
      <c r="K81" s="6"/>
      <c r="L81" s="3"/>
    </row>
  </sheetData>
  <sheetProtection/>
  <mergeCells count="1">
    <mergeCell ref="G2:H2"/>
  </mergeCells>
  <conditionalFormatting sqref="G3:G25">
    <cfRule type="duplicateValues" priority="5" dxfId="36" stopIfTrue="1">
      <formula>AND(COUNTIF($G$3:$G$25,G3)&gt;1,NOT(ISBLANK(G3)))</formula>
    </cfRule>
  </conditionalFormatting>
  <conditionalFormatting sqref="G53:G59">
    <cfRule type="duplicateValues" priority="4" dxfId="36" stopIfTrue="1">
      <formula>AND(COUNTIF($G$53:$G$59,G53)&gt;1,NOT(ISBLANK(G53)))</formula>
    </cfRule>
  </conditionalFormatting>
  <conditionalFormatting sqref="G43:G50">
    <cfRule type="duplicateValues" priority="3" dxfId="36" stopIfTrue="1">
      <formula>AND(COUNTIF($G$43:$G$50,G43)&gt;1,NOT(ISBLANK(G43)))</formula>
    </cfRule>
  </conditionalFormatting>
  <conditionalFormatting sqref="G63:G69">
    <cfRule type="duplicateValues" priority="2" dxfId="36" stopIfTrue="1">
      <formula>AND(COUNTIF($G$63:$G$69,G63)&gt;1,NOT(ISBLANK(G63)))</formula>
    </cfRule>
  </conditionalFormatting>
  <conditionalFormatting sqref="G73">
    <cfRule type="duplicateValues" priority="1" dxfId="36" stopIfTrue="1">
      <formula>AND(COUNTIF($G$73:$G$73,G73)&gt;1,NOT(ISBLANK(G73)))</formula>
    </cfRule>
  </conditionalFormatting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rowBreaks count="1" manualBreakCount="1">
    <brk id="40" max="255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"/>
  <dimension ref="A1:U63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003906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7109375" style="26" customWidth="1"/>
    <col min="6" max="6" width="11.421875" style="26" customWidth="1"/>
    <col min="7" max="7" width="9.00390625" style="3" bestFit="1" customWidth="1"/>
    <col min="8" max="8" width="4.421875" style="22" customWidth="1"/>
    <col min="9" max="9" width="3.00390625" style="3" customWidth="1"/>
    <col min="10" max="10" width="24.57421875" style="6" customWidth="1"/>
    <col min="11" max="14" width="9.140625" style="50" hidden="1" customWidth="1"/>
    <col min="15" max="19" width="9.140625" style="50" customWidth="1"/>
    <col min="20" max="21" width="9.140625" style="8" customWidth="1"/>
  </cols>
  <sheetData>
    <row r="1" spans="3:10" ht="15.75">
      <c r="C1" s="4" t="s">
        <v>266</v>
      </c>
      <c r="E1" s="3"/>
      <c r="F1" s="3"/>
      <c r="J1" s="26" t="s">
        <v>546</v>
      </c>
    </row>
    <row r="2" spans="1:12" ht="46.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355" t="s">
        <v>78</v>
      </c>
      <c r="H2" s="117" t="s">
        <v>12</v>
      </c>
      <c r="I2" s="12" t="s">
        <v>13</v>
      </c>
      <c r="J2" s="13" t="s">
        <v>14</v>
      </c>
      <c r="L2" s="50" t="s">
        <v>133</v>
      </c>
    </row>
    <row r="3" spans="1:21" s="1" customFormat="1" ht="15" customHeight="1" outlineLevel="1">
      <c r="A3" s="19">
        <v>1</v>
      </c>
      <c r="B3" s="394" t="s">
        <v>523</v>
      </c>
      <c r="C3" s="381" t="s">
        <v>524</v>
      </c>
      <c r="D3" s="382" t="s">
        <v>525</v>
      </c>
      <c r="E3" s="383" t="s">
        <v>246</v>
      </c>
      <c r="F3" s="379" t="s">
        <v>324</v>
      </c>
      <c r="G3" s="406" t="s">
        <v>926</v>
      </c>
      <c r="H3" s="92">
        <v>1</v>
      </c>
      <c r="I3" s="379" t="s">
        <v>309</v>
      </c>
      <c r="J3" s="381" t="s">
        <v>539</v>
      </c>
      <c r="K3" s="308" t="str">
        <f>G3</f>
        <v>49,75</v>
      </c>
      <c r="L3" s="299">
        <v>0</v>
      </c>
      <c r="M3" s="299">
        <f>""</f>
      </c>
      <c r="N3" s="50" t="str">
        <f aca="true" t="shared" si="0" ref="N3:N18">VLOOKUP(K3,муж400,2)</f>
        <v>б/р</v>
      </c>
      <c r="O3" s="50"/>
      <c r="P3" s="50"/>
      <c r="Q3" s="50"/>
      <c r="R3" s="50"/>
      <c r="S3" s="50"/>
      <c r="T3" s="8"/>
      <c r="U3" s="8"/>
    </row>
    <row r="4" spans="1:21" s="1" customFormat="1" ht="15" customHeight="1" outlineLevel="1">
      <c r="A4" s="19">
        <v>2</v>
      </c>
      <c r="B4" s="339">
        <v>103</v>
      </c>
      <c r="C4" s="364" t="s">
        <v>513</v>
      </c>
      <c r="D4" s="365">
        <v>34670</v>
      </c>
      <c r="E4" s="339" t="s">
        <v>248</v>
      </c>
      <c r="F4" s="339" t="s">
        <v>296</v>
      </c>
      <c r="G4" s="339">
        <v>50.26</v>
      </c>
      <c r="H4" s="92">
        <v>1</v>
      </c>
      <c r="I4" s="374">
        <v>8</v>
      </c>
      <c r="J4" s="364" t="s">
        <v>534</v>
      </c>
      <c r="K4" s="308">
        <f aca="true" t="shared" si="1" ref="K4:K18">G4</f>
        <v>50.26</v>
      </c>
      <c r="L4" s="299"/>
      <c r="M4" s="299"/>
      <c r="N4" s="50">
        <f t="shared" si="0"/>
        <v>1</v>
      </c>
      <c r="O4" s="50"/>
      <c r="P4" s="50"/>
      <c r="Q4" s="50"/>
      <c r="R4" s="50"/>
      <c r="S4" s="50"/>
      <c r="T4" s="8"/>
      <c r="U4" s="8"/>
    </row>
    <row r="5" spans="1:21" s="1" customFormat="1" ht="15" customHeight="1" outlineLevel="1">
      <c r="A5" s="19">
        <v>3</v>
      </c>
      <c r="B5" s="379">
        <v>246</v>
      </c>
      <c r="C5" s="381" t="s">
        <v>519</v>
      </c>
      <c r="D5" s="382" t="s">
        <v>520</v>
      </c>
      <c r="E5" s="383" t="s">
        <v>246</v>
      </c>
      <c r="F5" s="379" t="s">
        <v>324</v>
      </c>
      <c r="G5" s="406" t="s">
        <v>925</v>
      </c>
      <c r="H5" s="92">
        <v>1</v>
      </c>
      <c r="I5" s="379">
        <v>7</v>
      </c>
      <c r="J5" s="381" t="s">
        <v>538</v>
      </c>
      <c r="K5" s="308" t="str">
        <f t="shared" si="1"/>
        <v>50,41</v>
      </c>
      <c r="L5" s="300">
        <v>44</v>
      </c>
      <c r="M5" s="299" t="s">
        <v>43</v>
      </c>
      <c r="N5" s="50" t="str">
        <f t="shared" si="0"/>
        <v>б/р</v>
      </c>
      <c r="O5" s="50"/>
      <c r="P5" s="50"/>
      <c r="Q5" s="50"/>
      <c r="R5" s="50"/>
      <c r="S5" s="50"/>
      <c r="T5" s="8"/>
      <c r="U5" s="8"/>
    </row>
    <row r="6" spans="1:21" s="1" customFormat="1" ht="15" customHeight="1" outlineLevel="1">
      <c r="A6" s="19">
        <v>4</v>
      </c>
      <c r="B6" s="379">
        <v>608</v>
      </c>
      <c r="C6" s="381" t="s">
        <v>521</v>
      </c>
      <c r="D6" s="382" t="s">
        <v>522</v>
      </c>
      <c r="E6" s="383" t="s">
        <v>246</v>
      </c>
      <c r="F6" s="379" t="s">
        <v>324</v>
      </c>
      <c r="G6" s="406" t="s">
        <v>925</v>
      </c>
      <c r="H6" s="92">
        <v>1</v>
      </c>
      <c r="I6" s="391">
        <v>6</v>
      </c>
      <c r="J6" s="381" t="s">
        <v>537</v>
      </c>
      <c r="K6" s="308" t="str">
        <f t="shared" si="1"/>
        <v>50,41</v>
      </c>
      <c r="L6" s="300">
        <v>45.52</v>
      </c>
      <c r="M6" s="299" t="s">
        <v>43</v>
      </c>
      <c r="N6" s="50" t="str">
        <f t="shared" si="0"/>
        <v>б/р</v>
      </c>
      <c r="O6" s="50"/>
      <c r="P6" s="50"/>
      <c r="Q6" s="50"/>
      <c r="R6" s="50"/>
      <c r="S6" s="50"/>
      <c r="T6" s="8"/>
      <c r="U6" s="8"/>
    </row>
    <row r="7" spans="1:21" s="1" customFormat="1" ht="15" customHeight="1" outlineLevel="1">
      <c r="A7" s="19">
        <v>5</v>
      </c>
      <c r="B7" s="379">
        <v>604</v>
      </c>
      <c r="C7" s="381" t="s">
        <v>517</v>
      </c>
      <c r="D7" s="382" t="s">
        <v>518</v>
      </c>
      <c r="E7" s="383" t="s">
        <v>246</v>
      </c>
      <c r="F7" s="379" t="s">
        <v>324</v>
      </c>
      <c r="G7" s="406" t="s">
        <v>924</v>
      </c>
      <c r="H7" s="92">
        <v>1</v>
      </c>
      <c r="I7" s="391">
        <v>5</v>
      </c>
      <c r="J7" s="381" t="s">
        <v>537</v>
      </c>
      <c r="K7" s="308" t="str">
        <f t="shared" si="1"/>
        <v>50,91</v>
      </c>
      <c r="L7" s="300">
        <v>46.79</v>
      </c>
      <c r="M7" s="299" t="s">
        <v>46</v>
      </c>
      <c r="N7" s="50" t="str">
        <f t="shared" si="0"/>
        <v>б/р</v>
      </c>
      <c r="O7" s="50"/>
      <c r="P7" s="50"/>
      <c r="Q7" s="50"/>
      <c r="R7" s="50"/>
      <c r="S7" s="50"/>
      <c r="T7" s="8"/>
      <c r="U7" s="8"/>
    </row>
    <row r="8" spans="1:21" s="1" customFormat="1" ht="15" customHeight="1" outlineLevel="1">
      <c r="A8" s="19">
        <v>6</v>
      </c>
      <c r="B8" s="329">
        <v>332</v>
      </c>
      <c r="C8" s="333" t="s">
        <v>528</v>
      </c>
      <c r="D8" s="387" t="s">
        <v>529</v>
      </c>
      <c r="E8" s="329" t="s">
        <v>328</v>
      </c>
      <c r="F8" s="329" t="s">
        <v>329</v>
      </c>
      <c r="G8" s="387" t="s">
        <v>920</v>
      </c>
      <c r="H8" s="92">
        <v>1</v>
      </c>
      <c r="I8" s="329">
        <v>4</v>
      </c>
      <c r="J8" s="331" t="s">
        <v>542</v>
      </c>
      <c r="K8" s="308" t="str">
        <f t="shared" si="1"/>
        <v>50,92</v>
      </c>
      <c r="L8" s="300">
        <v>47.75</v>
      </c>
      <c r="M8" s="299" t="s">
        <v>46</v>
      </c>
      <c r="N8" s="50" t="str">
        <f t="shared" si="0"/>
        <v>б/р</v>
      </c>
      <c r="O8" s="50"/>
      <c r="P8" s="50"/>
      <c r="Q8" s="50"/>
      <c r="R8" s="50"/>
      <c r="S8" s="50"/>
      <c r="T8" s="8"/>
      <c r="U8" s="8"/>
    </row>
    <row r="9" spans="1:21" s="1" customFormat="1" ht="15" customHeight="1" outlineLevel="1">
      <c r="A9" s="19">
        <v>7</v>
      </c>
      <c r="B9" s="371">
        <v>257</v>
      </c>
      <c r="C9" s="334" t="s">
        <v>530</v>
      </c>
      <c r="D9" s="370">
        <v>34024</v>
      </c>
      <c r="E9" s="370" t="s">
        <v>301</v>
      </c>
      <c r="F9" s="371" t="s">
        <v>324</v>
      </c>
      <c r="G9" s="407" t="s">
        <v>923</v>
      </c>
      <c r="H9" s="92">
        <v>1</v>
      </c>
      <c r="I9" s="371">
        <v>3</v>
      </c>
      <c r="J9" s="405" t="s">
        <v>543</v>
      </c>
      <c r="K9" s="308" t="str">
        <f t="shared" si="1"/>
        <v>51,29</v>
      </c>
      <c r="L9" s="300">
        <v>49.66</v>
      </c>
      <c r="M9" s="299">
        <v>1</v>
      </c>
      <c r="N9" s="50" t="str">
        <f t="shared" si="0"/>
        <v>б/р</v>
      </c>
      <c r="O9" s="50"/>
      <c r="P9" s="50"/>
      <c r="Q9" s="50"/>
      <c r="R9" s="50"/>
      <c r="S9" s="50"/>
      <c r="T9" s="8"/>
      <c r="U9" s="8"/>
    </row>
    <row r="10" spans="1:21" s="1" customFormat="1" ht="15" customHeight="1" outlineLevel="1">
      <c r="A10" s="19">
        <v>8</v>
      </c>
      <c r="B10" s="339">
        <v>102</v>
      </c>
      <c r="C10" s="364" t="s">
        <v>512</v>
      </c>
      <c r="D10" s="365">
        <v>34359</v>
      </c>
      <c r="E10" s="339" t="s">
        <v>248</v>
      </c>
      <c r="F10" s="339" t="s">
        <v>296</v>
      </c>
      <c r="G10" s="339">
        <v>51.36</v>
      </c>
      <c r="H10" s="92">
        <v>1</v>
      </c>
      <c r="I10" s="374">
        <v>2</v>
      </c>
      <c r="J10" s="364" t="s">
        <v>533</v>
      </c>
      <c r="K10" s="308">
        <f t="shared" si="1"/>
        <v>51.36</v>
      </c>
      <c r="L10" s="300">
        <v>52.16</v>
      </c>
      <c r="M10" s="299">
        <v>2</v>
      </c>
      <c r="N10" s="50">
        <f t="shared" si="0"/>
        <v>1</v>
      </c>
      <c r="O10" s="50"/>
      <c r="P10" s="50"/>
      <c r="Q10" s="50"/>
      <c r="R10" s="50"/>
      <c r="S10" s="50"/>
      <c r="T10" s="8"/>
      <c r="U10" s="8"/>
    </row>
    <row r="11" spans="1:21" s="1" customFormat="1" ht="15" customHeight="1" outlineLevel="1">
      <c r="A11" s="19">
        <v>9</v>
      </c>
      <c r="B11" s="367">
        <v>255</v>
      </c>
      <c r="C11" s="368" t="s">
        <v>531</v>
      </c>
      <c r="D11" s="369">
        <v>34174</v>
      </c>
      <c r="E11" s="370" t="s">
        <v>301</v>
      </c>
      <c r="F11" s="367" t="s">
        <v>324</v>
      </c>
      <c r="G11" s="380" t="s">
        <v>922</v>
      </c>
      <c r="H11" s="92">
        <v>2</v>
      </c>
      <c r="I11" s="371" t="s">
        <v>309</v>
      </c>
      <c r="J11" s="375" t="s">
        <v>544</v>
      </c>
      <c r="K11" s="308" t="str">
        <f t="shared" si="1"/>
        <v>52,39</v>
      </c>
      <c r="L11" s="300">
        <v>56.16</v>
      </c>
      <c r="M11" s="299">
        <v>3</v>
      </c>
      <c r="N11" s="50" t="str">
        <f t="shared" si="0"/>
        <v>б/р</v>
      </c>
      <c r="O11" s="50"/>
      <c r="P11" s="50"/>
      <c r="Q11" s="50"/>
      <c r="R11" s="50"/>
      <c r="S11" s="50"/>
      <c r="T11" s="8"/>
      <c r="U11" s="8"/>
    </row>
    <row r="12" spans="1:21" s="1" customFormat="1" ht="15" customHeight="1" outlineLevel="1">
      <c r="A12" s="19">
        <v>10</v>
      </c>
      <c r="B12" s="329">
        <v>331</v>
      </c>
      <c r="C12" s="333" t="s">
        <v>497</v>
      </c>
      <c r="D12" s="387" t="s">
        <v>498</v>
      </c>
      <c r="E12" s="329" t="s">
        <v>328</v>
      </c>
      <c r="F12" s="329" t="s">
        <v>329</v>
      </c>
      <c r="G12" s="387" t="s">
        <v>927</v>
      </c>
      <c r="H12" s="92">
        <v>2</v>
      </c>
      <c r="I12" s="329">
        <v>1</v>
      </c>
      <c r="J12" s="331" t="s">
        <v>488</v>
      </c>
      <c r="K12" s="308" t="str">
        <f t="shared" si="1"/>
        <v>52,45</v>
      </c>
      <c r="L12" s="300" t="s">
        <v>134</v>
      </c>
      <c r="M12" s="299" t="s">
        <v>47</v>
      </c>
      <c r="N12" s="50" t="str">
        <f t="shared" si="0"/>
        <v>б/р</v>
      </c>
      <c r="O12" s="50"/>
      <c r="P12" s="50"/>
      <c r="Q12" s="50"/>
      <c r="R12" s="50"/>
      <c r="S12" s="50"/>
      <c r="T12" s="8"/>
      <c r="U12" s="8"/>
    </row>
    <row r="13" spans="1:21" s="1" customFormat="1" ht="15" customHeight="1" outlineLevel="1">
      <c r="A13" s="19">
        <v>11</v>
      </c>
      <c r="B13" s="384">
        <v>7</v>
      </c>
      <c r="C13" s="385" t="s">
        <v>527</v>
      </c>
      <c r="D13" s="386">
        <v>34449</v>
      </c>
      <c r="E13" s="386" t="s">
        <v>240</v>
      </c>
      <c r="F13" s="384" t="s">
        <v>324</v>
      </c>
      <c r="G13" s="384">
        <v>52.53</v>
      </c>
      <c r="H13" s="92">
        <v>2</v>
      </c>
      <c r="I13" s="384" t="s">
        <v>304</v>
      </c>
      <c r="J13" s="385" t="s">
        <v>541</v>
      </c>
      <c r="K13" s="308">
        <f t="shared" si="1"/>
        <v>52.53</v>
      </c>
      <c r="L13" s="300" t="s">
        <v>135</v>
      </c>
      <c r="M13" s="299" t="s">
        <v>48</v>
      </c>
      <c r="N13" s="50">
        <f t="shared" si="0"/>
        <v>2</v>
      </c>
      <c r="O13" s="50"/>
      <c r="P13" s="50"/>
      <c r="Q13" s="50"/>
      <c r="R13" s="50"/>
      <c r="S13" s="50"/>
      <c r="T13" s="8"/>
      <c r="U13" s="8"/>
    </row>
    <row r="14" spans="1:21" s="1" customFormat="1" ht="15" customHeight="1" outlineLevel="1">
      <c r="A14" s="19">
        <v>12</v>
      </c>
      <c r="B14" s="388">
        <v>92</v>
      </c>
      <c r="C14" s="393" t="s">
        <v>514</v>
      </c>
      <c r="D14" s="390">
        <v>34758</v>
      </c>
      <c r="E14" s="388" t="s">
        <v>245</v>
      </c>
      <c r="F14" s="388" t="s">
        <v>324</v>
      </c>
      <c r="G14" s="388">
        <v>52.94</v>
      </c>
      <c r="H14" s="92">
        <v>2</v>
      </c>
      <c r="I14" s="388" t="s">
        <v>309</v>
      </c>
      <c r="J14" s="392" t="s">
        <v>371</v>
      </c>
      <c r="K14" s="308">
        <f t="shared" si="1"/>
        <v>52.94</v>
      </c>
      <c r="L14" s="300" t="s">
        <v>136</v>
      </c>
      <c r="M14" s="299" t="s">
        <v>49</v>
      </c>
      <c r="N14" s="50">
        <f t="shared" si="0"/>
        <v>2</v>
      </c>
      <c r="O14" s="50"/>
      <c r="P14" s="50"/>
      <c r="Q14" s="50"/>
      <c r="R14" s="50"/>
      <c r="S14" s="50"/>
      <c r="T14" s="8"/>
      <c r="U14" s="8"/>
    </row>
    <row r="15" spans="1:21" s="1" customFormat="1" ht="15" customHeight="1" outlineLevel="1">
      <c r="A15" s="19">
        <v>13</v>
      </c>
      <c r="B15" s="384">
        <v>35</v>
      </c>
      <c r="C15" s="385" t="s">
        <v>526</v>
      </c>
      <c r="D15" s="386">
        <v>34597</v>
      </c>
      <c r="E15" s="386" t="s">
        <v>240</v>
      </c>
      <c r="F15" s="384" t="s">
        <v>302</v>
      </c>
      <c r="G15" s="384">
        <v>53.27</v>
      </c>
      <c r="H15" s="92">
        <v>2</v>
      </c>
      <c r="I15" s="384" t="s">
        <v>304</v>
      </c>
      <c r="J15" s="385" t="s">
        <v>540</v>
      </c>
      <c r="K15" s="308">
        <f t="shared" si="1"/>
        <v>53.27</v>
      </c>
      <c r="L15" s="300" t="s">
        <v>137</v>
      </c>
      <c r="M15" s="299" t="s">
        <v>50</v>
      </c>
      <c r="N15" s="50">
        <f t="shared" si="0"/>
        <v>2</v>
      </c>
      <c r="O15" s="50"/>
      <c r="P15" s="50"/>
      <c r="Q15" s="50"/>
      <c r="R15" s="50"/>
      <c r="S15" s="50"/>
      <c r="T15" s="8"/>
      <c r="U15" s="8"/>
    </row>
    <row r="16" spans="1:21" s="1" customFormat="1" ht="15" customHeight="1" outlineLevel="1">
      <c r="A16" s="19">
        <v>14</v>
      </c>
      <c r="B16" s="329">
        <v>174</v>
      </c>
      <c r="C16" s="333" t="s">
        <v>516</v>
      </c>
      <c r="D16" s="366">
        <v>34817</v>
      </c>
      <c r="E16" s="366" t="s">
        <v>247</v>
      </c>
      <c r="F16" s="329" t="s">
        <v>302</v>
      </c>
      <c r="G16" s="387" t="s">
        <v>921</v>
      </c>
      <c r="H16" s="92">
        <v>2</v>
      </c>
      <c r="I16" s="329" t="s">
        <v>309</v>
      </c>
      <c r="J16" s="333" t="s">
        <v>536</v>
      </c>
      <c r="K16" s="308" t="str">
        <f t="shared" si="1"/>
        <v>54,37</v>
      </c>
      <c r="L16" s="50"/>
      <c r="M16" s="50"/>
      <c r="N16" s="50" t="str">
        <f t="shared" si="0"/>
        <v>б/р</v>
      </c>
      <c r="O16" s="50"/>
      <c r="P16" s="50"/>
      <c r="Q16" s="50"/>
      <c r="R16" s="50"/>
      <c r="S16" s="50"/>
      <c r="T16" s="8"/>
      <c r="U16" s="8"/>
    </row>
    <row r="17" spans="1:21" s="1" customFormat="1" ht="15" customHeight="1" outlineLevel="1">
      <c r="A17" s="19"/>
      <c r="B17" s="388">
        <v>9</v>
      </c>
      <c r="C17" s="389" t="s">
        <v>532</v>
      </c>
      <c r="D17" s="388">
        <v>1992</v>
      </c>
      <c r="E17" s="388" t="s">
        <v>245</v>
      </c>
      <c r="F17" s="388" t="s">
        <v>324</v>
      </c>
      <c r="G17" s="388">
        <v>53.76</v>
      </c>
      <c r="H17" s="92">
        <v>2</v>
      </c>
      <c r="I17" s="388" t="s">
        <v>429</v>
      </c>
      <c r="J17" s="392" t="s">
        <v>545</v>
      </c>
      <c r="K17" s="308">
        <f>G17</f>
        <v>53.76</v>
      </c>
      <c r="L17" s="50"/>
      <c r="M17" s="50"/>
      <c r="N17" s="50">
        <f>VLOOKUP(K17,муж400,2)</f>
        <v>2</v>
      </c>
      <c r="O17" s="50"/>
      <c r="P17" s="50"/>
      <c r="Q17" s="50"/>
      <c r="R17" s="50"/>
      <c r="S17" s="50"/>
      <c r="T17" s="8"/>
      <c r="U17" s="8"/>
    </row>
    <row r="18" spans="1:21" s="1" customFormat="1" ht="15" customHeight="1" outlineLevel="1">
      <c r="A18" s="19"/>
      <c r="B18" s="374"/>
      <c r="C18" s="377" t="s">
        <v>515</v>
      </c>
      <c r="D18" s="378">
        <v>34634</v>
      </c>
      <c r="E18" s="374" t="s">
        <v>245</v>
      </c>
      <c r="F18" s="374" t="s">
        <v>302</v>
      </c>
      <c r="G18" s="374" t="s">
        <v>766</v>
      </c>
      <c r="H18" s="92" t="s">
        <v>50</v>
      </c>
      <c r="I18" s="374" t="s">
        <v>309</v>
      </c>
      <c r="J18" s="377" t="s">
        <v>535</v>
      </c>
      <c r="K18" s="308" t="str">
        <f t="shared" si="1"/>
        <v>DNS</v>
      </c>
      <c r="L18" s="50"/>
      <c r="M18" s="50"/>
      <c r="N18" s="50" t="str">
        <f t="shared" si="0"/>
        <v>б/р</v>
      </c>
      <c r="O18" s="50"/>
      <c r="P18" s="50"/>
      <c r="Q18" s="50"/>
      <c r="R18" s="50"/>
      <c r="S18" s="50"/>
      <c r="T18" s="8"/>
      <c r="U18" s="8"/>
    </row>
    <row r="19" spans="1:21" s="1" customFormat="1" ht="14.25">
      <c r="A19" s="3"/>
      <c r="B19" s="3"/>
      <c r="C19" s="22" t="s">
        <v>6</v>
      </c>
      <c r="D19" s="5"/>
      <c r="E19" s="26" t="s">
        <v>547</v>
      </c>
      <c r="F19" s="26" t="s">
        <v>590</v>
      </c>
      <c r="G19" s="3"/>
      <c r="H19" s="22"/>
      <c r="I19" s="3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7"/>
    </row>
    <row r="20" spans="1:21" s="1" customFormat="1" ht="41.25" customHeight="1">
      <c r="A20" s="23" t="s">
        <v>5</v>
      </c>
      <c r="B20" s="10" t="s">
        <v>2</v>
      </c>
      <c r="C20" s="11" t="s">
        <v>1</v>
      </c>
      <c r="D20" s="24" t="s">
        <v>3</v>
      </c>
      <c r="E20" s="10" t="s">
        <v>36</v>
      </c>
      <c r="F20" s="10" t="s">
        <v>469</v>
      </c>
      <c r="G20" s="355" t="s">
        <v>78</v>
      </c>
      <c r="H20" s="117"/>
      <c r="I20" s="12" t="s">
        <v>21</v>
      </c>
      <c r="J20" s="13" t="s">
        <v>39</v>
      </c>
      <c r="K20" s="6"/>
      <c r="L20" s="6"/>
      <c r="M20" s="6"/>
      <c r="N20" s="6"/>
      <c r="O20" s="6"/>
      <c r="P20" s="6"/>
      <c r="Q20" s="6"/>
      <c r="R20" s="6"/>
      <c r="S20" s="6"/>
      <c r="T20" s="7"/>
      <c r="U20" s="7"/>
    </row>
    <row r="21" spans="1:21" s="1" customFormat="1" ht="14.25">
      <c r="A21" s="19">
        <v>1</v>
      </c>
      <c r="B21" s="339">
        <v>102</v>
      </c>
      <c r="C21" s="364" t="s">
        <v>512</v>
      </c>
      <c r="D21" s="365">
        <v>34359</v>
      </c>
      <c r="E21" s="339" t="s">
        <v>248</v>
      </c>
      <c r="F21" s="339" t="s">
        <v>296</v>
      </c>
      <c r="G21" s="339">
        <v>51.36</v>
      </c>
      <c r="H21" s="92"/>
      <c r="I21" s="374" t="s">
        <v>304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</row>
    <row r="22" spans="1:21" s="1" customFormat="1" ht="14.25">
      <c r="A22" s="19">
        <v>2</v>
      </c>
      <c r="B22" s="329">
        <v>332</v>
      </c>
      <c r="C22" s="333" t="s">
        <v>528</v>
      </c>
      <c r="D22" s="387" t="s">
        <v>529</v>
      </c>
      <c r="E22" s="329" t="s">
        <v>328</v>
      </c>
      <c r="F22" s="329" t="s">
        <v>329</v>
      </c>
      <c r="G22" s="387" t="s">
        <v>920</v>
      </c>
      <c r="H22" s="92"/>
      <c r="I22" s="329" t="s">
        <v>304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</row>
    <row r="23" spans="1:21" s="1" customFormat="1" ht="14.25">
      <c r="A23" s="19">
        <v>3</v>
      </c>
      <c r="B23" s="339">
        <v>103</v>
      </c>
      <c r="C23" s="364" t="s">
        <v>513</v>
      </c>
      <c r="D23" s="365">
        <v>34670</v>
      </c>
      <c r="E23" s="339" t="s">
        <v>248</v>
      </c>
      <c r="F23" s="339" t="s">
        <v>296</v>
      </c>
      <c r="G23" s="339">
        <v>50.26</v>
      </c>
      <c r="H23" s="92"/>
      <c r="I23" s="374" t="s">
        <v>304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</row>
    <row r="24" spans="1:21" s="1" customFormat="1" ht="14.25">
      <c r="A24" s="3">
        <v>4</v>
      </c>
      <c r="B24" s="384">
        <v>35</v>
      </c>
      <c r="C24" s="385" t="s">
        <v>526</v>
      </c>
      <c r="D24" s="386">
        <v>34597</v>
      </c>
      <c r="E24" s="386" t="s">
        <v>240</v>
      </c>
      <c r="F24" s="384" t="s">
        <v>302</v>
      </c>
      <c r="G24" s="384">
        <v>53.27</v>
      </c>
      <c r="H24" s="92"/>
      <c r="I24" s="384" t="s">
        <v>304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</row>
    <row r="25" spans="1:12" s="1" customFormat="1" ht="14.25">
      <c r="A25" s="19">
        <v>5</v>
      </c>
      <c r="B25" s="371">
        <v>174</v>
      </c>
      <c r="C25" s="334" t="s">
        <v>516</v>
      </c>
      <c r="D25" s="370">
        <v>34817</v>
      </c>
      <c r="E25" s="370" t="s">
        <v>247</v>
      </c>
      <c r="F25" s="371" t="s">
        <v>302</v>
      </c>
      <c r="G25" s="387" t="s">
        <v>921</v>
      </c>
      <c r="H25" s="92"/>
      <c r="I25" s="329" t="s">
        <v>309</v>
      </c>
      <c r="J25" s="230"/>
      <c r="K25" s="30"/>
      <c r="L25" s="7"/>
    </row>
    <row r="26" spans="1:12" s="1" customFormat="1" ht="16.5" customHeight="1">
      <c r="A26" s="19">
        <v>6</v>
      </c>
      <c r="B26" s="367">
        <v>7</v>
      </c>
      <c r="C26" s="368" t="s">
        <v>527</v>
      </c>
      <c r="D26" s="369">
        <v>34449</v>
      </c>
      <c r="E26" s="369" t="s">
        <v>240</v>
      </c>
      <c r="F26" s="367" t="s">
        <v>324</v>
      </c>
      <c r="G26" s="384">
        <v>52.53</v>
      </c>
      <c r="H26" s="92"/>
      <c r="I26" s="384" t="s">
        <v>304</v>
      </c>
      <c r="J26" s="16"/>
      <c r="K26" s="6"/>
      <c r="L26" s="7"/>
    </row>
    <row r="27" spans="1:12" s="50" customFormat="1" ht="15" customHeight="1">
      <c r="A27" s="19">
        <v>7</v>
      </c>
      <c r="B27" s="367">
        <v>255</v>
      </c>
      <c r="C27" s="368" t="s">
        <v>531</v>
      </c>
      <c r="D27" s="369">
        <v>34174</v>
      </c>
      <c r="E27" s="370" t="s">
        <v>301</v>
      </c>
      <c r="F27" s="367" t="s">
        <v>324</v>
      </c>
      <c r="G27" s="380" t="s">
        <v>922</v>
      </c>
      <c r="H27" s="92"/>
      <c r="I27" s="371" t="s">
        <v>309</v>
      </c>
      <c r="J27" s="16"/>
      <c r="K27" s="6"/>
      <c r="L27" s="8"/>
    </row>
    <row r="28" spans="1:12" s="1" customFormat="1" ht="14.25">
      <c r="A28" s="19">
        <v>8</v>
      </c>
      <c r="B28" s="495">
        <v>9</v>
      </c>
      <c r="C28" s="496" t="s">
        <v>532</v>
      </c>
      <c r="D28" s="495">
        <v>1992</v>
      </c>
      <c r="E28" s="495" t="s">
        <v>245</v>
      </c>
      <c r="F28" s="495" t="s">
        <v>324</v>
      </c>
      <c r="G28" s="388">
        <v>53.76</v>
      </c>
      <c r="H28" s="92"/>
      <c r="I28" s="388" t="s">
        <v>429</v>
      </c>
      <c r="J28" s="230"/>
      <c r="K28" s="30"/>
      <c r="L28" s="7"/>
    </row>
    <row r="29" spans="1:12" s="1" customFormat="1" ht="16.5" customHeight="1">
      <c r="A29" s="19"/>
      <c r="B29" s="16"/>
      <c r="C29" s="43"/>
      <c r="D29" s="46"/>
      <c r="E29" s="46"/>
      <c r="F29" s="16"/>
      <c r="G29" s="149"/>
      <c r="H29" s="149"/>
      <c r="I29" s="92"/>
      <c r="J29" s="16"/>
      <c r="K29" s="6"/>
      <c r="L29" s="7"/>
    </row>
    <row r="30" spans="1:21" s="1" customFormat="1" ht="14.25">
      <c r="A30" s="3"/>
      <c r="B30" s="3"/>
      <c r="C30" s="22" t="s">
        <v>7</v>
      </c>
      <c r="D30" s="5"/>
      <c r="E30" s="3"/>
      <c r="F30" s="3"/>
      <c r="G30" s="3"/>
      <c r="H30" s="22"/>
      <c r="I30" s="3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</row>
    <row r="31" spans="1:21" s="1" customFormat="1" ht="41.25" customHeight="1">
      <c r="A31" s="23" t="s">
        <v>5</v>
      </c>
      <c r="B31" s="10" t="s">
        <v>2</v>
      </c>
      <c r="C31" s="11" t="s">
        <v>1</v>
      </c>
      <c r="D31" s="24" t="s">
        <v>3</v>
      </c>
      <c r="E31" s="10" t="s">
        <v>36</v>
      </c>
      <c r="F31" s="10" t="s">
        <v>469</v>
      </c>
      <c r="G31" s="355" t="s">
        <v>78</v>
      </c>
      <c r="H31" s="117"/>
      <c r="I31" s="12" t="s">
        <v>21</v>
      </c>
      <c r="J31" s="13" t="s">
        <v>39</v>
      </c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</row>
    <row r="32" spans="1:21" s="1" customFormat="1" ht="14.25">
      <c r="A32" s="19">
        <v>1</v>
      </c>
      <c r="B32" s="388">
        <v>92</v>
      </c>
      <c r="C32" s="393" t="s">
        <v>514</v>
      </c>
      <c r="D32" s="390">
        <v>34758</v>
      </c>
      <c r="E32" s="388" t="s">
        <v>245</v>
      </c>
      <c r="F32" s="388" t="s">
        <v>324</v>
      </c>
      <c r="G32" s="388">
        <v>52.94</v>
      </c>
      <c r="H32" s="92"/>
      <c r="I32" s="388" t="s">
        <v>309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7"/>
    </row>
    <row r="33" spans="1:21" s="1" customFormat="1" ht="14.25">
      <c r="A33" s="19">
        <v>2</v>
      </c>
      <c r="B33" s="374"/>
      <c r="C33" s="377" t="s">
        <v>515</v>
      </c>
      <c r="D33" s="378">
        <v>34634</v>
      </c>
      <c r="E33" s="374" t="s">
        <v>245</v>
      </c>
      <c r="F33" s="374" t="s">
        <v>302</v>
      </c>
      <c r="G33" s="374" t="s">
        <v>766</v>
      </c>
      <c r="H33" s="92"/>
      <c r="I33" s="374" t="s">
        <v>309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7"/>
    </row>
    <row r="34" spans="1:21" s="1" customFormat="1" ht="14.25">
      <c r="A34" s="19">
        <v>3</v>
      </c>
      <c r="B34" s="371">
        <v>257</v>
      </c>
      <c r="C34" s="334" t="s">
        <v>530</v>
      </c>
      <c r="D34" s="370">
        <v>34024</v>
      </c>
      <c r="E34" s="370" t="s">
        <v>301</v>
      </c>
      <c r="F34" s="371" t="s">
        <v>324</v>
      </c>
      <c r="G34" s="407" t="s">
        <v>923</v>
      </c>
      <c r="H34" s="92"/>
      <c r="I34" s="371" t="s">
        <v>304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7"/>
      <c r="U34" s="7"/>
    </row>
    <row r="35" spans="1:21" s="1" customFormat="1" ht="14.25">
      <c r="A35" s="3">
        <v>4</v>
      </c>
      <c r="B35" s="379">
        <v>604</v>
      </c>
      <c r="C35" s="381" t="s">
        <v>517</v>
      </c>
      <c r="D35" s="382" t="s">
        <v>518</v>
      </c>
      <c r="E35" s="383" t="s">
        <v>246</v>
      </c>
      <c r="F35" s="379" t="s">
        <v>324</v>
      </c>
      <c r="G35" s="406" t="s">
        <v>924</v>
      </c>
      <c r="H35" s="92"/>
      <c r="I35" s="391" t="s">
        <v>304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7"/>
    </row>
    <row r="36" spans="1:12" s="1" customFormat="1" ht="14.25">
      <c r="A36" s="19">
        <v>5</v>
      </c>
      <c r="B36" s="379">
        <v>246</v>
      </c>
      <c r="C36" s="381" t="s">
        <v>519</v>
      </c>
      <c r="D36" s="382" t="s">
        <v>520</v>
      </c>
      <c r="E36" s="383" t="s">
        <v>246</v>
      </c>
      <c r="F36" s="379" t="s">
        <v>324</v>
      </c>
      <c r="G36" s="406" t="s">
        <v>925</v>
      </c>
      <c r="H36" s="92"/>
      <c r="I36" s="379" t="s">
        <v>304</v>
      </c>
      <c r="J36" s="230"/>
      <c r="K36" s="30"/>
      <c r="L36" s="7"/>
    </row>
    <row r="37" spans="1:12" s="1" customFormat="1" ht="16.5" customHeight="1">
      <c r="A37" s="19">
        <v>6</v>
      </c>
      <c r="B37" s="379">
        <v>608</v>
      </c>
      <c r="C37" s="381" t="s">
        <v>521</v>
      </c>
      <c r="D37" s="382" t="s">
        <v>522</v>
      </c>
      <c r="E37" s="383" t="s">
        <v>246</v>
      </c>
      <c r="F37" s="379" t="s">
        <v>324</v>
      </c>
      <c r="G37" s="406" t="s">
        <v>925</v>
      </c>
      <c r="H37" s="92"/>
      <c r="I37" s="391" t="s">
        <v>304</v>
      </c>
      <c r="J37" s="16"/>
      <c r="K37" s="6"/>
      <c r="L37" s="7"/>
    </row>
    <row r="38" spans="1:12" s="50" customFormat="1" ht="15" customHeight="1">
      <c r="A38" s="19">
        <v>7</v>
      </c>
      <c r="B38" s="394" t="s">
        <v>523</v>
      </c>
      <c r="C38" s="381" t="s">
        <v>524</v>
      </c>
      <c r="D38" s="382" t="s">
        <v>525</v>
      </c>
      <c r="E38" s="383" t="s">
        <v>246</v>
      </c>
      <c r="F38" s="379" t="s">
        <v>324</v>
      </c>
      <c r="G38" s="406" t="s">
        <v>926</v>
      </c>
      <c r="H38" s="92"/>
      <c r="I38" s="379" t="s">
        <v>309</v>
      </c>
      <c r="J38" s="16"/>
      <c r="K38" s="6"/>
      <c r="L38" s="8"/>
    </row>
    <row r="39" spans="1:12" s="1" customFormat="1" ht="14.25">
      <c r="A39" s="19">
        <v>8</v>
      </c>
      <c r="B39" s="329">
        <v>331</v>
      </c>
      <c r="C39" s="333" t="s">
        <v>497</v>
      </c>
      <c r="D39" s="387" t="s">
        <v>498</v>
      </c>
      <c r="E39" s="329" t="s">
        <v>328</v>
      </c>
      <c r="F39" s="329" t="s">
        <v>329</v>
      </c>
      <c r="G39" s="387" t="s">
        <v>927</v>
      </c>
      <c r="H39" s="92"/>
      <c r="I39" s="329" t="s">
        <v>304</v>
      </c>
      <c r="J39" s="230"/>
      <c r="K39" s="30"/>
      <c r="L39" s="7"/>
    </row>
    <row r="40" spans="1:12" s="1" customFormat="1" ht="16.5" customHeight="1">
      <c r="A40" s="19"/>
      <c r="B40" s="16"/>
      <c r="C40" s="43"/>
      <c r="D40" s="46"/>
      <c r="E40" s="46"/>
      <c r="F40" s="16"/>
      <c r="G40" s="149"/>
      <c r="H40" s="149"/>
      <c r="I40" s="92"/>
      <c r="J40" s="16"/>
      <c r="K40" s="6"/>
      <c r="L40" s="7"/>
    </row>
    <row r="41" spans="1:21" s="1" customFormat="1" ht="14.25" hidden="1">
      <c r="A41" s="3"/>
      <c r="B41" s="3"/>
      <c r="C41" s="22" t="s">
        <v>8</v>
      </c>
      <c r="D41" s="5"/>
      <c r="E41" s="3"/>
      <c r="F41" s="3"/>
      <c r="G41" s="3"/>
      <c r="H41" s="22"/>
      <c r="I41" s="3"/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7"/>
    </row>
    <row r="42" spans="1:21" s="1" customFormat="1" ht="41.25" customHeight="1" hidden="1">
      <c r="A42" s="23" t="s">
        <v>5</v>
      </c>
      <c r="B42" s="10" t="s">
        <v>2</v>
      </c>
      <c r="C42" s="11" t="s">
        <v>1</v>
      </c>
      <c r="D42" s="24" t="s">
        <v>3</v>
      </c>
      <c r="E42" s="10" t="s">
        <v>36</v>
      </c>
      <c r="F42" s="10" t="s">
        <v>469</v>
      </c>
      <c r="G42" s="355" t="s">
        <v>78</v>
      </c>
      <c r="H42" s="117" t="s">
        <v>37</v>
      </c>
      <c r="I42" s="12" t="s">
        <v>21</v>
      </c>
      <c r="J42" s="13" t="s">
        <v>39</v>
      </c>
      <c r="K42" s="6"/>
      <c r="L42" s="6"/>
      <c r="M42" s="6"/>
      <c r="N42" s="6"/>
      <c r="O42" s="6"/>
      <c r="P42" s="6"/>
      <c r="Q42" s="6"/>
      <c r="R42" s="6"/>
      <c r="S42" s="6"/>
      <c r="T42" s="7"/>
      <c r="U42" s="7"/>
    </row>
    <row r="43" spans="1:21" s="1" customFormat="1" ht="14.25" hidden="1">
      <c r="A43" s="19">
        <v>1</v>
      </c>
      <c r="B43" s="237"/>
      <c r="C43" s="238"/>
      <c r="D43" s="234"/>
      <c r="E43" s="46"/>
      <c r="F43" s="234"/>
      <c r="G43" s="14"/>
      <c r="H43" s="51"/>
      <c r="I43" s="245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7"/>
    </row>
    <row r="44" spans="1:21" s="1" customFormat="1" ht="14.25" hidden="1">
      <c r="A44" s="19">
        <v>2</v>
      </c>
      <c r="B44" s="237"/>
      <c r="C44" s="238"/>
      <c r="D44" s="234"/>
      <c r="E44" s="46"/>
      <c r="F44" s="234"/>
      <c r="G44" s="14"/>
      <c r="H44" s="51"/>
      <c r="I44" s="245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7"/>
    </row>
    <row r="45" spans="1:21" s="1" customFormat="1" ht="14.25" hidden="1">
      <c r="A45" s="19">
        <v>3</v>
      </c>
      <c r="B45" s="77"/>
      <c r="C45" s="250"/>
      <c r="D45" s="242"/>
      <c r="E45" s="46"/>
      <c r="F45" s="195"/>
      <c r="G45" s="14"/>
      <c r="H45" s="51"/>
      <c r="I45" s="77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7"/>
    </row>
    <row r="46" spans="1:21" s="1" customFormat="1" ht="14.25" hidden="1">
      <c r="A46" s="3">
        <v>4</v>
      </c>
      <c r="B46" s="223"/>
      <c r="C46" s="224"/>
      <c r="D46" s="46"/>
      <c r="E46" s="15"/>
      <c r="F46" s="51"/>
      <c r="G46" s="14"/>
      <c r="H46" s="51"/>
      <c r="I46" s="223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7"/>
    </row>
    <row r="47" spans="1:12" s="1" customFormat="1" ht="14.25" hidden="1">
      <c r="A47" s="19">
        <v>5</v>
      </c>
      <c r="B47" s="230"/>
      <c r="C47" s="231"/>
      <c r="D47" s="234"/>
      <c r="E47" s="234"/>
      <c r="F47" s="241"/>
      <c r="G47" s="275"/>
      <c r="H47" s="149"/>
      <c r="I47" s="92"/>
      <c r="J47" s="230"/>
      <c r="K47" s="30"/>
      <c r="L47" s="7"/>
    </row>
    <row r="48" spans="1:12" s="1" customFormat="1" ht="16.5" customHeight="1" hidden="1">
      <c r="A48" s="19">
        <v>6</v>
      </c>
      <c r="B48" s="16"/>
      <c r="C48" s="43"/>
      <c r="D48" s="46"/>
      <c r="E48" s="46"/>
      <c r="F48" s="16"/>
      <c r="G48" s="149"/>
      <c r="H48" s="149"/>
      <c r="I48" s="92"/>
      <c r="J48" s="16"/>
      <c r="K48" s="6"/>
      <c r="L48" s="7"/>
    </row>
    <row r="49" spans="1:12" s="50" customFormat="1" ht="15" customHeight="1" hidden="1">
      <c r="A49" s="19">
        <v>7</v>
      </c>
      <c r="B49" s="230"/>
      <c r="C49" s="231"/>
      <c r="D49" s="234"/>
      <c r="E49" s="234"/>
      <c r="F49" s="241"/>
      <c r="G49" s="149"/>
      <c r="H49" s="149"/>
      <c r="I49" s="92"/>
      <c r="J49" s="16"/>
      <c r="K49" s="6"/>
      <c r="L49" s="8"/>
    </row>
    <row r="50" spans="1:12" s="1" customFormat="1" ht="14.25" hidden="1">
      <c r="A50" s="19">
        <v>8</v>
      </c>
      <c r="B50" s="230"/>
      <c r="C50" s="231"/>
      <c r="D50" s="234"/>
      <c r="E50" s="234"/>
      <c r="F50" s="241"/>
      <c r="G50" s="275"/>
      <c r="H50" s="149"/>
      <c r="I50" s="92"/>
      <c r="J50" s="230"/>
      <c r="K50" s="30"/>
      <c r="L50" s="7"/>
    </row>
    <row r="51" spans="1:12" s="1" customFormat="1" ht="16.5" customHeight="1" hidden="1">
      <c r="A51" s="19"/>
      <c r="B51" s="16"/>
      <c r="C51" s="43"/>
      <c r="D51" s="46"/>
      <c r="E51" s="46"/>
      <c r="F51" s="16"/>
      <c r="G51" s="149"/>
      <c r="H51" s="149"/>
      <c r="I51" s="92"/>
      <c r="J51" s="16"/>
      <c r="K51" s="6"/>
      <c r="L51" s="7"/>
    </row>
    <row r="52" spans="1:21" s="1" customFormat="1" ht="14.25" hidden="1">
      <c r="A52" s="3"/>
      <c r="B52" s="3"/>
      <c r="C52" s="22" t="s">
        <v>9</v>
      </c>
      <c r="D52" s="5"/>
      <c r="E52" s="3"/>
      <c r="F52" s="3"/>
      <c r="G52" s="3"/>
      <c r="H52" s="22"/>
      <c r="I52" s="3"/>
      <c r="J52" s="6"/>
      <c r="K52" s="6"/>
      <c r="L52" s="6"/>
      <c r="M52" s="6"/>
      <c r="N52" s="6"/>
      <c r="O52" s="6"/>
      <c r="P52" s="6"/>
      <c r="Q52" s="6"/>
      <c r="R52" s="6"/>
      <c r="S52" s="6"/>
      <c r="T52" s="7"/>
      <c r="U52" s="7"/>
    </row>
    <row r="53" spans="1:21" s="1" customFormat="1" ht="41.25" customHeight="1" hidden="1">
      <c r="A53" s="23" t="s">
        <v>5</v>
      </c>
      <c r="B53" s="10" t="s">
        <v>2</v>
      </c>
      <c r="C53" s="11" t="s">
        <v>1</v>
      </c>
      <c r="D53" s="24" t="s">
        <v>3</v>
      </c>
      <c r="E53" s="10" t="s">
        <v>36</v>
      </c>
      <c r="F53" s="10" t="s">
        <v>469</v>
      </c>
      <c r="G53" s="35" t="s">
        <v>4</v>
      </c>
      <c r="H53" s="117" t="s">
        <v>37</v>
      </c>
      <c r="I53" s="12" t="s">
        <v>21</v>
      </c>
      <c r="J53" s="13" t="s">
        <v>39</v>
      </c>
      <c r="K53" s="6"/>
      <c r="L53" s="6"/>
      <c r="M53" s="6"/>
      <c r="N53" s="6"/>
      <c r="O53" s="6"/>
      <c r="P53" s="6"/>
      <c r="Q53" s="6"/>
      <c r="R53" s="6"/>
      <c r="S53" s="6"/>
      <c r="T53" s="7"/>
      <c r="U53" s="7"/>
    </row>
    <row r="54" spans="1:21" s="1" customFormat="1" ht="14.25" hidden="1">
      <c r="A54" s="19">
        <v>1</v>
      </c>
      <c r="B54" s="210"/>
      <c r="C54" s="228"/>
      <c r="D54" s="229"/>
      <c r="E54" s="229"/>
      <c r="F54" s="211"/>
      <c r="G54" s="14"/>
      <c r="H54" s="51"/>
      <c r="I54" s="210"/>
      <c r="J54" s="6"/>
      <c r="K54" s="6"/>
      <c r="L54" s="6"/>
      <c r="M54" s="6"/>
      <c r="N54" s="6"/>
      <c r="O54" s="6"/>
      <c r="P54" s="6"/>
      <c r="Q54" s="6"/>
      <c r="R54" s="6"/>
      <c r="S54" s="6"/>
      <c r="T54" s="7"/>
      <c r="U54" s="7"/>
    </row>
    <row r="55" spans="1:21" s="1" customFormat="1" ht="14.25" hidden="1">
      <c r="A55" s="19">
        <v>2</v>
      </c>
      <c r="B55" s="210"/>
      <c r="C55" s="228"/>
      <c r="D55" s="229"/>
      <c r="E55" s="229"/>
      <c r="F55" s="211"/>
      <c r="G55" s="14"/>
      <c r="H55" s="51"/>
      <c r="I55" s="210"/>
      <c r="J55" s="6"/>
      <c r="K55" s="6"/>
      <c r="L55" s="6"/>
      <c r="M55" s="6"/>
      <c r="N55" s="6"/>
      <c r="O55" s="6"/>
      <c r="P55" s="6"/>
      <c r="Q55" s="6"/>
      <c r="R55" s="6"/>
      <c r="S55" s="6"/>
      <c r="T55" s="7"/>
      <c r="U55" s="7"/>
    </row>
    <row r="56" spans="1:21" s="1" customFormat="1" ht="14.25" hidden="1">
      <c r="A56" s="19">
        <v>3</v>
      </c>
      <c r="B56" s="19"/>
      <c r="C56" s="226"/>
      <c r="D56" s="46"/>
      <c r="E56" s="15"/>
      <c r="F56" s="15"/>
      <c r="G56" s="14"/>
      <c r="H56" s="15"/>
      <c r="I56" s="19"/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  <c r="U56" s="7"/>
    </row>
    <row r="57" spans="1:21" s="1" customFormat="1" ht="14.25" hidden="1">
      <c r="A57" s="3">
        <v>4</v>
      </c>
      <c r="B57" s="237"/>
      <c r="C57" s="238"/>
      <c r="D57" s="234"/>
      <c r="E57" s="234"/>
      <c r="F57" s="241"/>
      <c r="G57" s="14"/>
      <c r="H57" s="51"/>
      <c r="I57" s="240"/>
      <c r="J57" s="6"/>
      <c r="K57" s="6"/>
      <c r="L57" s="6"/>
      <c r="M57" s="6"/>
      <c r="N57" s="6"/>
      <c r="O57" s="6"/>
      <c r="P57" s="6"/>
      <c r="Q57" s="6"/>
      <c r="R57" s="6"/>
      <c r="S57" s="6"/>
      <c r="T57" s="7"/>
      <c r="U57" s="7"/>
    </row>
    <row r="58" spans="1:12" s="1" customFormat="1" ht="14.25" hidden="1">
      <c r="A58" s="19">
        <v>5</v>
      </c>
      <c r="B58" s="230"/>
      <c r="C58" s="231"/>
      <c r="D58" s="234"/>
      <c r="E58" s="234"/>
      <c r="F58" s="241"/>
      <c r="G58" s="275"/>
      <c r="H58" s="149"/>
      <c r="I58" s="92"/>
      <c r="J58" s="230"/>
      <c r="K58" s="30"/>
      <c r="L58" s="7"/>
    </row>
    <row r="59" spans="1:12" s="1" customFormat="1" ht="16.5" customHeight="1" hidden="1">
      <c r="A59" s="19">
        <v>6</v>
      </c>
      <c r="B59" s="16"/>
      <c r="C59" s="43"/>
      <c r="D59" s="46"/>
      <c r="E59" s="46"/>
      <c r="F59" s="16"/>
      <c r="G59" s="149"/>
      <c r="H59" s="149"/>
      <c r="I59" s="92"/>
      <c r="J59" s="16"/>
      <c r="K59" s="6"/>
      <c r="L59" s="7"/>
    </row>
    <row r="60" spans="1:12" s="50" customFormat="1" ht="15" customHeight="1" hidden="1">
      <c r="A60" s="19">
        <v>7</v>
      </c>
      <c r="B60" s="230"/>
      <c r="C60" s="231"/>
      <c r="D60" s="234"/>
      <c r="E60" s="234"/>
      <c r="F60" s="241"/>
      <c r="G60" s="149"/>
      <c r="H60" s="149"/>
      <c r="I60" s="92"/>
      <c r="J60" s="16"/>
      <c r="K60" s="6"/>
      <c r="L60" s="8"/>
    </row>
    <row r="61" spans="1:12" s="1" customFormat="1" ht="14.25" hidden="1">
      <c r="A61" s="19">
        <v>8</v>
      </c>
      <c r="B61" s="230"/>
      <c r="C61" s="231"/>
      <c r="D61" s="234"/>
      <c r="E61" s="234"/>
      <c r="F61" s="241"/>
      <c r="G61" s="275"/>
      <c r="H61" s="149"/>
      <c r="I61" s="92"/>
      <c r="J61" s="230"/>
      <c r="K61" s="30"/>
      <c r="L61" s="7"/>
    </row>
    <row r="62" spans="1:12" s="1" customFormat="1" ht="16.5" customHeight="1" hidden="1">
      <c r="A62" s="19"/>
      <c r="B62" s="16"/>
      <c r="C62" s="43"/>
      <c r="D62" s="46"/>
      <c r="E62" s="46"/>
      <c r="F62" s="16"/>
      <c r="G62" s="149"/>
      <c r="H62" s="149"/>
      <c r="I62" s="92"/>
      <c r="J62" s="16"/>
      <c r="K62" s="6"/>
      <c r="L62" s="7"/>
    </row>
    <row r="63" spans="1:21" s="2" customFormat="1" ht="14.25">
      <c r="A63" s="3"/>
      <c r="B63" s="16"/>
      <c r="C63" s="17"/>
      <c r="D63" s="46"/>
      <c r="E63" s="15"/>
      <c r="F63" s="15"/>
      <c r="G63" s="3"/>
      <c r="H63" s="22"/>
      <c r="I63" s="3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</sheetData>
  <sheetProtection/>
  <conditionalFormatting sqref="B3:C18">
    <cfRule type="duplicateValues" priority="3" dxfId="8">
      <formula>AND(COUNTIF($B$3:$C$18,B3)&gt;1,NOT(ISBLANK(B3)))</formula>
    </cfRule>
  </conditionalFormatting>
  <conditionalFormatting sqref="B21:C28">
    <cfRule type="duplicateValues" priority="2" dxfId="8">
      <formula>AND(COUNTIF($B$21:$C$28,B21)&gt;1,NOT(ISBLANK(B21)))</formula>
    </cfRule>
  </conditionalFormatting>
  <conditionalFormatting sqref="B32:C39">
    <cfRule type="duplicateValues" priority="1" dxfId="8">
      <formula>AND(COUNTIF($B$32:$C$39,B32)&gt;1,NOT(ISBLANK(B32)))</formula>
    </cfRule>
  </conditionalFormatting>
  <printOptions/>
  <pageMargins left="0.2" right="0.2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1"/>
  <dimension ref="A1:U55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140625" style="572" customWidth="1"/>
    <col min="2" max="2" width="3.57421875" style="3" customWidth="1"/>
    <col min="3" max="3" width="18.57421875" style="22" customWidth="1"/>
    <col min="4" max="4" width="7.140625" style="5" customWidth="1"/>
    <col min="5" max="5" width="12.57421875" style="26" customWidth="1"/>
    <col min="6" max="6" width="11.57421875" style="26" customWidth="1"/>
    <col min="7" max="7" width="9.00390625" style="3" bestFit="1" customWidth="1"/>
    <col min="8" max="8" width="4.421875" style="22" customWidth="1"/>
    <col min="9" max="9" width="3.57421875" style="3" customWidth="1"/>
    <col min="10" max="10" width="19.421875" style="6" customWidth="1"/>
    <col min="11" max="14" width="9.140625" style="50" hidden="1" customWidth="1"/>
    <col min="15" max="19" width="9.140625" style="50" customWidth="1"/>
    <col min="20" max="21" width="9.140625" style="8" customWidth="1"/>
  </cols>
  <sheetData>
    <row r="1" spans="3:10" ht="15.75">
      <c r="C1" s="4" t="s">
        <v>285</v>
      </c>
      <c r="E1" s="3"/>
      <c r="F1" s="3"/>
      <c r="J1" s="26" t="s">
        <v>591</v>
      </c>
    </row>
    <row r="2" spans="1:12" ht="33.75" customHeight="1" outlineLevel="1">
      <c r="A2" s="573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35" t="s">
        <v>4</v>
      </c>
      <c r="H2" s="117" t="s">
        <v>12</v>
      </c>
      <c r="I2" s="12" t="s">
        <v>13</v>
      </c>
      <c r="J2" s="13" t="s">
        <v>14</v>
      </c>
      <c r="L2" s="50" t="s">
        <v>138</v>
      </c>
    </row>
    <row r="3" spans="1:14" ht="15" customHeight="1" outlineLevel="1">
      <c r="A3" s="574">
        <v>1</v>
      </c>
      <c r="B3" s="394" t="s">
        <v>569</v>
      </c>
      <c r="C3" s="416" t="s">
        <v>570</v>
      </c>
      <c r="D3" s="394" t="s">
        <v>571</v>
      </c>
      <c r="E3" s="383" t="s">
        <v>246</v>
      </c>
      <c r="F3" s="383" t="s">
        <v>324</v>
      </c>
      <c r="G3" s="14">
        <v>55.2</v>
      </c>
      <c r="H3" s="97" t="s">
        <v>46</v>
      </c>
      <c r="I3" s="391">
        <v>8</v>
      </c>
      <c r="J3" s="341" t="s">
        <v>572</v>
      </c>
      <c r="K3" s="308">
        <f>G3</f>
        <v>55.2</v>
      </c>
      <c r="L3" s="299">
        <v>0</v>
      </c>
      <c r="M3" s="299">
        <f>""</f>
      </c>
      <c r="N3" s="50" t="str">
        <f aca="true" t="shared" si="0" ref="N3:N18">VLOOKUP(K3,жен400,2)</f>
        <v>КМС</v>
      </c>
    </row>
    <row r="4" spans="1:14" ht="15" customHeight="1" outlineLevel="1">
      <c r="A4" s="574">
        <v>2</v>
      </c>
      <c r="B4" s="374">
        <v>65</v>
      </c>
      <c r="C4" s="377" t="s">
        <v>559</v>
      </c>
      <c r="D4" s="378">
        <v>34066</v>
      </c>
      <c r="E4" s="374" t="s">
        <v>245</v>
      </c>
      <c r="F4" s="374" t="s">
        <v>302</v>
      </c>
      <c r="G4" s="14">
        <v>56.05</v>
      </c>
      <c r="H4" s="97" t="s">
        <v>46</v>
      </c>
      <c r="I4" s="374">
        <v>7</v>
      </c>
      <c r="J4" s="377" t="s">
        <v>560</v>
      </c>
      <c r="K4" s="308">
        <f aca="true" t="shared" si="1" ref="K4:K18">G4</f>
        <v>56.05</v>
      </c>
      <c r="L4" s="299"/>
      <c r="M4" s="299"/>
      <c r="N4" s="50" t="str">
        <f t="shared" si="0"/>
        <v>КМС</v>
      </c>
    </row>
    <row r="5" spans="1:14" ht="15" customHeight="1" outlineLevel="1">
      <c r="A5" s="574">
        <v>3</v>
      </c>
      <c r="B5" s="329">
        <v>157</v>
      </c>
      <c r="C5" s="333" t="s">
        <v>439</v>
      </c>
      <c r="D5" s="366">
        <v>34643</v>
      </c>
      <c r="E5" s="366" t="s">
        <v>247</v>
      </c>
      <c r="F5" s="329" t="s">
        <v>302</v>
      </c>
      <c r="G5" s="14">
        <v>56.78</v>
      </c>
      <c r="H5" s="97" t="s">
        <v>46</v>
      </c>
      <c r="I5" s="329">
        <v>6</v>
      </c>
      <c r="J5" s="331" t="s">
        <v>456</v>
      </c>
      <c r="K5" s="308">
        <f t="shared" si="1"/>
        <v>56.78</v>
      </c>
      <c r="L5" s="300">
        <v>49</v>
      </c>
      <c r="M5" s="299" t="s">
        <v>43</v>
      </c>
      <c r="N5" s="50" t="str">
        <f t="shared" si="0"/>
        <v>КМС</v>
      </c>
    </row>
    <row r="6" spans="1:14" ht="15" customHeight="1" outlineLevel="1">
      <c r="A6" s="574">
        <v>4</v>
      </c>
      <c r="B6" s="384">
        <v>9</v>
      </c>
      <c r="C6" s="385" t="s">
        <v>580</v>
      </c>
      <c r="D6" s="386" t="s">
        <v>581</v>
      </c>
      <c r="E6" s="386" t="s">
        <v>240</v>
      </c>
      <c r="F6" s="384" t="s">
        <v>298</v>
      </c>
      <c r="G6" s="14">
        <v>57.48</v>
      </c>
      <c r="H6" s="97">
        <v>1</v>
      </c>
      <c r="I6" s="384">
        <v>5</v>
      </c>
      <c r="J6" s="385" t="s">
        <v>376</v>
      </c>
      <c r="K6" s="308">
        <f t="shared" si="1"/>
        <v>57.48</v>
      </c>
      <c r="L6" s="300">
        <v>50.32</v>
      </c>
      <c r="M6" s="299" t="s">
        <v>43</v>
      </c>
      <c r="N6" s="50">
        <f t="shared" si="0"/>
        <v>1</v>
      </c>
    </row>
    <row r="7" spans="1:14" ht="15" customHeight="1" outlineLevel="1">
      <c r="A7" s="574">
        <v>5</v>
      </c>
      <c r="B7" s="329">
        <v>179</v>
      </c>
      <c r="C7" s="333" t="s">
        <v>565</v>
      </c>
      <c r="D7" s="366">
        <v>34007</v>
      </c>
      <c r="E7" s="366" t="s">
        <v>247</v>
      </c>
      <c r="F7" s="329" t="s">
        <v>324</v>
      </c>
      <c r="G7" s="14">
        <v>58.26</v>
      </c>
      <c r="H7" s="97">
        <v>1</v>
      </c>
      <c r="I7" s="329">
        <v>4</v>
      </c>
      <c r="J7" s="331" t="s">
        <v>566</v>
      </c>
      <c r="K7" s="308">
        <f t="shared" si="1"/>
        <v>58.26</v>
      </c>
      <c r="L7" s="300">
        <v>53.18</v>
      </c>
      <c r="M7" s="299" t="s">
        <v>46</v>
      </c>
      <c r="N7" s="50">
        <f t="shared" si="0"/>
        <v>1</v>
      </c>
    </row>
    <row r="8" spans="1:14" ht="15" customHeight="1" outlineLevel="1">
      <c r="A8" s="574">
        <v>6</v>
      </c>
      <c r="B8" s="339">
        <v>120</v>
      </c>
      <c r="C8" s="364" t="s">
        <v>555</v>
      </c>
      <c r="D8" s="365">
        <v>33985</v>
      </c>
      <c r="E8" s="374" t="s">
        <v>248</v>
      </c>
      <c r="F8" s="339" t="s">
        <v>296</v>
      </c>
      <c r="G8" s="14">
        <v>58.84</v>
      </c>
      <c r="H8" s="97">
        <v>1</v>
      </c>
      <c r="I8" s="374">
        <v>3</v>
      </c>
      <c r="J8" s="364" t="s">
        <v>556</v>
      </c>
      <c r="K8" s="308">
        <f t="shared" si="1"/>
        <v>58.84</v>
      </c>
      <c r="L8" s="300">
        <v>54.25</v>
      </c>
      <c r="M8" s="299" t="s">
        <v>46</v>
      </c>
      <c r="N8" s="50">
        <f t="shared" si="0"/>
        <v>1</v>
      </c>
    </row>
    <row r="9" spans="1:14" ht="15" customHeight="1" outlineLevel="1">
      <c r="A9" s="574">
        <v>7</v>
      </c>
      <c r="B9" s="384">
        <v>44</v>
      </c>
      <c r="C9" s="385" t="s">
        <v>577</v>
      </c>
      <c r="D9" s="386">
        <v>34244</v>
      </c>
      <c r="E9" s="386" t="s">
        <v>240</v>
      </c>
      <c r="F9" s="384" t="s">
        <v>298</v>
      </c>
      <c r="G9" s="14">
        <v>59.26</v>
      </c>
      <c r="H9" s="97">
        <v>1</v>
      </c>
      <c r="I9" s="384">
        <v>2</v>
      </c>
      <c r="J9" s="385" t="s">
        <v>578</v>
      </c>
      <c r="K9" s="308">
        <f t="shared" si="1"/>
        <v>59.26</v>
      </c>
      <c r="L9" s="300">
        <v>57.25</v>
      </c>
      <c r="M9" s="299">
        <v>1</v>
      </c>
      <c r="N9" s="50">
        <f t="shared" si="0"/>
        <v>1</v>
      </c>
    </row>
    <row r="10" spans="1:14" ht="15" customHeight="1" outlineLevel="1">
      <c r="A10" s="574">
        <v>8</v>
      </c>
      <c r="B10" s="408" t="s">
        <v>588</v>
      </c>
      <c r="C10" s="413" t="s">
        <v>551</v>
      </c>
      <c r="D10" s="378">
        <v>35277</v>
      </c>
      <c r="E10" s="410" t="s">
        <v>245</v>
      </c>
      <c r="F10" s="411" t="s">
        <v>302</v>
      </c>
      <c r="G10" s="14">
        <v>59.81</v>
      </c>
      <c r="H10" s="97">
        <v>1</v>
      </c>
      <c r="I10" s="414" t="s">
        <v>309</v>
      </c>
      <c r="J10" s="413" t="s">
        <v>552</v>
      </c>
      <c r="K10" s="308">
        <f t="shared" si="1"/>
        <v>59.81</v>
      </c>
      <c r="L10" s="300" t="s">
        <v>139</v>
      </c>
      <c r="M10" s="299">
        <v>2</v>
      </c>
      <c r="N10" s="50">
        <f t="shared" si="0"/>
        <v>1</v>
      </c>
    </row>
    <row r="11" spans="1:14" ht="15" customHeight="1" outlineLevel="1">
      <c r="A11" s="574">
        <v>9</v>
      </c>
      <c r="B11" s="339">
        <v>121</v>
      </c>
      <c r="C11" s="364" t="s">
        <v>557</v>
      </c>
      <c r="D11" s="365">
        <v>34210</v>
      </c>
      <c r="E11" s="374" t="s">
        <v>248</v>
      </c>
      <c r="F11" s="339" t="s">
        <v>296</v>
      </c>
      <c r="G11" s="14" t="s">
        <v>913</v>
      </c>
      <c r="H11" s="97">
        <v>1</v>
      </c>
      <c r="I11" s="374">
        <v>1</v>
      </c>
      <c r="J11" s="364" t="s">
        <v>558</v>
      </c>
      <c r="K11" s="308" t="str">
        <f t="shared" si="1"/>
        <v>1.00,37</v>
      </c>
      <c r="L11" s="300" t="s">
        <v>140</v>
      </c>
      <c r="M11" s="299">
        <v>3</v>
      </c>
      <c r="N11" s="50" t="e">
        <f t="shared" si="0"/>
        <v>#N/A</v>
      </c>
    </row>
    <row r="12" spans="1:14" ht="15" customHeight="1" outlineLevel="1">
      <c r="A12" s="574">
        <v>10</v>
      </c>
      <c r="B12" s="329">
        <v>172</v>
      </c>
      <c r="C12" s="333" t="s">
        <v>568</v>
      </c>
      <c r="D12" s="366">
        <v>35361</v>
      </c>
      <c r="E12" s="366" t="s">
        <v>247</v>
      </c>
      <c r="F12" s="329" t="s">
        <v>302</v>
      </c>
      <c r="G12" s="14" t="s">
        <v>918</v>
      </c>
      <c r="H12" s="97">
        <v>1</v>
      </c>
      <c r="I12" s="329" t="s">
        <v>309</v>
      </c>
      <c r="J12" s="331" t="s">
        <v>536</v>
      </c>
      <c r="K12" s="308" t="str">
        <f t="shared" si="1"/>
        <v>1.00,63</v>
      </c>
      <c r="L12" s="300" t="s">
        <v>136</v>
      </c>
      <c r="M12" s="299" t="s">
        <v>47</v>
      </c>
      <c r="N12" s="50" t="e">
        <f t="shared" si="0"/>
        <v>#N/A</v>
      </c>
    </row>
    <row r="13" spans="1:14" ht="15" customHeight="1" outlineLevel="1">
      <c r="A13" s="574">
        <v>11</v>
      </c>
      <c r="B13" s="329">
        <v>158</v>
      </c>
      <c r="C13" s="333" t="s">
        <v>567</v>
      </c>
      <c r="D13" s="366">
        <v>34403</v>
      </c>
      <c r="E13" s="366" t="s">
        <v>247</v>
      </c>
      <c r="F13" s="329" t="s">
        <v>324</v>
      </c>
      <c r="G13" s="14" t="s">
        <v>917</v>
      </c>
      <c r="H13" s="97">
        <v>1</v>
      </c>
      <c r="I13" s="329" t="s">
        <v>304</v>
      </c>
      <c r="J13" s="331" t="s">
        <v>465</v>
      </c>
      <c r="K13" s="308" t="str">
        <f t="shared" si="1"/>
        <v>1.01,10</v>
      </c>
      <c r="L13" s="300" t="s">
        <v>51</v>
      </c>
      <c r="M13" s="299" t="s">
        <v>48</v>
      </c>
      <c r="N13" s="50" t="e">
        <f t="shared" si="0"/>
        <v>#N/A</v>
      </c>
    </row>
    <row r="14" spans="1:14" ht="15" customHeight="1" outlineLevel="1">
      <c r="A14" s="574">
        <v>12</v>
      </c>
      <c r="B14" s="329">
        <v>325</v>
      </c>
      <c r="C14" s="417" t="s">
        <v>582</v>
      </c>
      <c r="D14" s="387" t="s">
        <v>583</v>
      </c>
      <c r="E14" s="329" t="s">
        <v>328</v>
      </c>
      <c r="F14" s="329" t="s">
        <v>329</v>
      </c>
      <c r="G14" s="14" t="s">
        <v>915</v>
      </c>
      <c r="H14" s="97">
        <v>2</v>
      </c>
      <c r="I14" s="329" t="s">
        <v>304</v>
      </c>
      <c r="J14" s="331" t="s">
        <v>584</v>
      </c>
      <c r="K14" s="308" t="str">
        <f t="shared" si="1"/>
        <v>1.01,36</v>
      </c>
      <c r="L14" s="300" t="s">
        <v>141</v>
      </c>
      <c r="M14" s="299" t="s">
        <v>49</v>
      </c>
      <c r="N14" s="50">
        <f t="shared" si="0"/>
        <v>2</v>
      </c>
    </row>
    <row r="15" spans="1:14" ht="15" customHeight="1" outlineLevel="1">
      <c r="A15" s="574">
        <v>13</v>
      </c>
      <c r="B15" s="384">
        <v>13</v>
      </c>
      <c r="C15" s="385" t="s">
        <v>579</v>
      </c>
      <c r="D15" s="386">
        <v>34071</v>
      </c>
      <c r="E15" s="386" t="s">
        <v>240</v>
      </c>
      <c r="F15" s="384" t="s">
        <v>324</v>
      </c>
      <c r="G15" s="14" t="s">
        <v>919</v>
      </c>
      <c r="H15" s="97">
        <v>2</v>
      </c>
      <c r="I15" s="384" t="s">
        <v>304</v>
      </c>
      <c r="J15" s="385" t="s">
        <v>541</v>
      </c>
      <c r="K15" s="308" t="str">
        <f t="shared" si="1"/>
        <v>1.01,59</v>
      </c>
      <c r="L15" s="300" t="s">
        <v>142</v>
      </c>
      <c r="M15" s="299" t="s">
        <v>50</v>
      </c>
      <c r="N15" s="50">
        <f t="shared" si="0"/>
        <v>2</v>
      </c>
    </row>
    <row r="16" spans="1:14" ht="15" customHeight="1" outlineLevel="1">
      <c r="A16" s="574">
        <v>14</v>
      </c>
      <c r="B16" s="374">
        <v>88</v>
      </c>
      <c r="C16" s="377" t="s">
        <v>563</v>
      </c>
      <c r="D16" s="378">
        <v>34552</v>
      </c>
      <c r="E16" s="374" t="s">
        <v>245</v>
      </c>
      <c r="F16" s="374" t="s">
        <v>296</v>
      </c>
      <c r="G16" s="14" t="s">
        <v>914</v>
      </c>
      <c r="H16" s="97">
        <v>2</v>
      </c>
      <c r="I16" s="374" t="s">
        <v>309</v>
      </c>
      <c r="J16" s="377" t="s">
        <v>564</v>
      </c>
      <c r="K16" s="308" t="str">
        <f t="shared" si="1"/>
        <v>1.01,84</v>
      </c>
      <c r="N16" s="50">
        <f t="shared" si="0"/>
        <v>2</v>
      </c>
    </row>
    <row r="17" spans="1:14" ht="15" customHeight="1" outlineLevel="1">
      <c r="A17" s="574">
        <v>15</v>
      </c>
      <c r="B17" s="388">
        <v>23</v>
      </c>
      <c r="C17" s="389" t="s">
        <v>553</v>
      </c>
      <c r="D17" s="415" t="s">
        <v>554</v>
      </c>
      <c r="E17" s="410" t="s">
        <v>245</v>
      </c>
      <c r="F17" s="388" t="s">
        <v>302</v>
      </c>
      <c r="G17" s="14" t="s">
        <v>912</v>
      </c>
      <c r="H17" s="97">
        <v>2</v>
      </c>
      <c r="I17" s="388" t="s">
        <v>309</v>
      </c>
      <c r="J17" s="413" t="s">
        <v>552</v>
      </c>
      <c r="K17" s="308" t="str">
        <f t="shared" si="1"/>
        <v>1.03,56</v>
      </c>
      <c r="N17" s="50">
        <f t="shared" si="0"/>
        <v>2</v>
      </c>
    </row>
    <row r="18" spans="1:14" ht="15" customHeight="1" outlineLevel="1">
      <c r="A18" s="574">
        <v>16</v>
      </c>
      <c r="B18" s="388">
        <v>130</v>
      </c>
      <c r="C18" s="389" t="s">
        <v>587</v>
      </c>
      <c r="D18" s="390">
        <v>34339</v>
      </c>
      <c r="E18" s="388" t="s">
        <v>248</v>
      </c>
      <c r="F18" s="388" t="s">
        <v>302</v>
      </c>
      <c r="G18" s="14" t="s">
        <v>916</v>
      </c>
      <c r="H18" s="97">
        <v>3</v>
      </c>
      <c r="I18" s="388" t="s">
        <v>309</v>
      </c>
      <c r="J18" s="392" t="s">
        <v>339</v>
      </c>
      <c r="K18" s="308" t="str">
        <f t="shared" si="1"/>
        <v>1.07,00</v>
      </c>
      <c r="N18" s="50">
        <f t="shared" si="0"/>
        <v>3</v>
      </c>
    </row>
    <row r="19" spans="1:14" ht="15" customHeight="1" outlineLevel="1">
      <c r="A19" s="574"/>
      <c r="B19" s="374">
        <v>89</v>
      </c>
      <c r="C19" s="377" t="s">
        <v>561</v>
      </c>
      <c r="D19" s="378">
        <v>34672</v>
      </c>
      <c r="E19" s="374" t="s">
        <v>245</v>
      </c>
      <c r="F19" s="374" t="s">
        <v>296</v>
      </c>
      <c r="G19" s="14" t="s">
        <v>23</v>
      </c>
      <c r="H19" s="97" t="s">
        <v>50</v>
      </c>
      <c r="I19" s="374" t="s">
        <v>304</v>
      </c>
      <c r="J19" s="377" t="s">
        <v>562</v>
      </c>
      <c r="K19" s="308" t="str">
        <f>G19</f>
        <v>DNF</v>
      </c>
      <c r="N19" s="50" t="str">
        <f>VLOOKUP(K19,жен400,2)</f>
        <v>б/р</v>
      </c>
    </row>
    <row r="20" spans="1:14" ht="15" customHeight="1" outlineLevel="1">
      <c r="A20" s="574"/>
      <c r="B20" s="408" t="s">
        <v>548</v>
      </c>
      <c r="C20" s="409" t="s">
        <v>549</v>
      </c>
      <c r="D20" s="365">
        <v>35111</v>
      </c>
      <c r="E20" s="410" t="s">
        <v>245</v>
      </c>
      <c r="F20" s="411" t="s">
        <v>302</v>
      </c>
      <c r="G20" s="14" t="s">
        <v>766</v>
      </c>
      <c r="H20" s="97" t="s">
        <v>50</v>
      </c>
      <c r="I20" s="388" t="s">
        <v>309</v>
      </c>
      <c r="J20" s="412" t="s">
        <v>550</v>
      </c>
      <c r="K20" s="308" t="str">
        <f>G20</f>
        <v>DNS</v>
      </c>
      <c r="N20" s="50" t="str">
        <f>VLOOKUP(K20,жен400,2)</f>
        <v>б/р</v>
      </c>
    </row>
    <row r="21" spans="1:14" ht="15" customHeight="1" outlineLevel="1">
      <c r="A21" s="574"/>
      <c r="B21" s="329">
        <v>637</v>
      </c>
      <c r="C21" s="381" t="s">
        <v>573</v>
      </c>
      <c r="D21" s="366">
        <v>27232</v>
      </c>
      <c r="E21" s="383" t="s">
        <v>246</v>
      </c>
      <c r="F21" s="383" t="s">
        <v>574</v>
      </c>
      <c r="G21" s="14">
        <v>55.13</v>
      </c>
      <c r="H21" s="97" t="s">
        <v>46</v>
      </c>
      <c r="I21" s="391" t="s">
        <v>429</v>
      </c>
      <c r="J21" s="331" t="s">
        <v>575</v>
      </c>
      <c r="K21" s="308">
        <f>G21</f>
        <v>55.13</v>
      </c>
      <c r="N21" s="50" t="str">
        <f>VLOOKUP(K21,жен400,2)</f>
        <v>КМС</v>
      </c>
    </row>
    <row r="22" spans="1:14" ht="15" customHeight="1" outlineLevel="1">
      <c r="A22" s="574"/>
      <c r="B22" s="388">
        <v>73</v>
      </c>
      <c r="C22" s="389" t="s">
        <v>585</v>
      </c>
      <c r="D22" s="388">
        <v>1988</v>
      </c>
      <c r="E22" s="388" t="s">
        <v>245</v>
      </c>
      <c r="F22" s="388" t="s">
        <v>302</v>
      </c>
      <c r="G22" s="14">
        <v>54.51</v>
      </c>
      <c r="H22" s="97" t="s">
        <v>46</v>
      </c>
      <c r="I22" s="388" t="s">
        <v>429</v>
      </c>
      <c r="J22" s="392" t="s">
        <v>586</v>
      </c>
      <c r="K22" s="308">
        <f>G22</f>
        <v>54.51</v>
      </c>
      <c r="N22" s="50" t="str">
        <f>VLOOKUP(K22,жен400,2)</f>
        <v>КМС</v>
      </c>
    </row>
    <row r="23" spans="1:14" ht="15" customHeight="1" outlineLevel="1">
      <c r="A23" s="574"/>
      <c r="B23" s="329">
        <v>151</v>
      </c>
      <c r="C23" s="333" t="s">
        <v>576</v>
      </c>
      <c r="D23" s="366">
        <v>35601</v>
      </c>
      <c r="E23" s="329" t="s">
        <v>245</v>
      </c>
      <c r="F23" s="329" t="s">
        <v>324</v>
      </c>
      <c r="G23" s="14" t="s">
        <v>911</v>
      </c>
      <c r="H23" s="97">
        <v>1</v>
      </c>
      <c r="I23" s="329" t="s">
        <v>429</v>
      </c>
      <c r="J23" s="333" t="s">
        <v>457</v>
      </c>
      <c r="K23" s="308" t="str">
        <f>G23</f>
        <v>1.01,15</v>
      </c>
      <c r="N23" s="50" t="e">
        <f>VLOOKUP(K23,жен400,2)</f>
        <v>#N/A</v>
      </c>
    </row>
    <row r="24" spans="1:21" s="1" customFormat="1" ht="14.25">
      <c r="A24" s="572"/>
      <c r="B24" s="3"/>
      <c r="C24" s="22" t="s">
        <v>6</v>
      </c>
      <c r="D24" s="5"/>
      <c r="E24" s="26" t="s">
        <v>589</v>
      </c>
      <c r="F24" s="26" t="s">
        <v>293</v>
      </c>
      <c r="G24" s="3"/>
      <c r="H24" s="22"/>
      <c r="I24" s="3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</row>
    <row r="25" spans="1:21" s="1" customFormat="1" ht="41.25" customHeight="1">
      <c r="A25" s="573" t="s">
        <v>5</v>
      </c>
      <c r="B25" s="10" t="s">
        <v>2</v>
      </c>
      <c r="C25" s="11" t="s">
        <v>1</v>
      </c>
      <c r="D25" s="24" t="s">
        <v>3</v>
      </c>
      <c r="E25" s="10" t="s">
        <v>36</v>
      </c>
      <c r="F25" s="10" t="s">
        <v>469</v>
      </c>
      <c r="G25" s="35" t="s">
        <v>4</v>
      </c>
      <c r="H25" s="117"/>
      <c r="I25" s="12" t="s">
        <v>21</v>
      </c>
      <c r="J25" s="13" t="s">
        <v>39</v>
      </c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</row>
    <row r="26" spans="1:21" s="1" customFormat="1" ht="14.25">
      <c r="A26" s="572">
        <v>3</v>
      </c>
      <c r="B26" s="329">
        <v>637</v>
      </c>
      <c r="C26" s="381" t="s">
        <v>573</v>
      </c>
      <c r="D26" s="366">
        <v>27232</v>
      </c>
      <c r="E26" s="383" t="s">
        <v>246</v>
      </c>
      <c r="F26" s="383" t="s">
        <v>574</v>
      </c>
      <c r="G26" s="14">
        <v>55.13</v>
      </c>
      <c r="H26" s="97"/>
      <c r="I26" s="391" t="s">
        <v>429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</row>
    <row r="27" spans="1:21" s="1" customFormat="1" ht="14.25">
      <c r="A27" s="572">
        <v>4</v>
      </c>
      <c r="B27" s="388">
        <v>73</v>
      </c>
      <c r="C27" s="389" t="s">
        <v>585</v>
      </c>
      <c r="D27" s="388">
        <v>1988</v>
      </c>
      <c r="E27" s="388" t="s">
        <v>245</v>
      </c>
      <c r="F27" s="388" t="s">
        <v>302</v>
      </c>
      <c r="G27" s="14">
        <v>54.51</v>
      </c>
      <c r="H27" s="97"/>
      <c r="I27" s="388" t="s">
        <v>429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</row>
    <row r="28" spans="1:12" s="1" customFormat="1" ht="14.25">
      <c r="A28" s="575">
        <v>5</v>
      </c>
      <c r="B28" s="329">
        <v>151</v>
      </c>
      <c r="C28" s="333" t="s">
        <v>576</v>
      </c>
      <c r="D28" s="366">
        <v>35601</v>
      </c>
      <c r="E28" s="329" t="s">
        <v>245</v>
      </c>
      <c r="F28" s="329" t="s">
        <v>324</v>
      </c>
      <c r="G28" s="14" t="s">
        <v>911</v>
      </c>
      <c r="H28" s="97"/>
      <c r="I28" s="329" t="s">
        <v>429</v>
      </c>
      <c r="J28" s="230"/>
      <c r="K28" s="30"/>
      <c r="L28" s="7"/>
    </row>
    <row r="29" spans="1:21" s="1" customFormat="1" ht="14.25">
      <c r="A29" s="572"/>
      <c r="B29" s="3"/>
      <c r="C29" s="22" t="s">
        <v>7</v>
      </c>
      <c r="D29" s="5"/>
      <c r="E29" s="3"/>
      <c r="F29" s="3"/>
      <c r="G29" s="3"/>
      <c r="H29" s="22"/>
      <c r="I29" s="3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</row>
    <row r="30" spans="1:21" s="1" customFormat="1" ht="41.25" customHeight="1">
      <c r="A30" s="573" t="s">
        <v>5</v>
      </c>
      <c r="B30" s="10" t="s">
        <v>2</v>
      </c>
      <c r="C30" s="11" t="s">
        <v>1</v>
      </c>
      <c r="D30" s="24" t="s">
        <v>3</v>
      </c>
      <c r="E30" s="10" t="s">
        <v>36</v>
      </c>
      <c r="F30" s="10" t="s">
        <v>469</v>
      </c>
      <c r="G30" s="35" t="s">
        <v>4</v>
      </c>
      <c r="H30" s="117"/>
      <c r="I30" s="12" t="s">
        <v>21</v>
      </c>
      <c r="J30" s="13" t="s">
        <v>39</v>
      </c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</row>
    <row r="31" spans="1:21" s="1" customFormat="1" ht="14.25">
      <c r="A31" s="572">
        <v>2</v>
      </c>
      <c r="B31" s="388">
        <v>23</v>
      </c>
      <c r="C31" s="389" t="s">
        <v>553</v>
      </c>
      <c r="D31" s="415" t="s">
        <v>554</v>
      </c>
      <c r="E31" s="410" t="s">
        <v>245</v>
      </c>
      <c r="F31" s="388" t="s">
        <v>302</v>
      </c>
      <c r="G31" s="14" t="s">
        <v>912</v>
      </c>
      <c r="H31" s="97"/>
      <c r="I31" s="388" t="s">
        <v>309</v>
      </c>
      <c r="J31" s="29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</row>
    <row r="32" spans="1:21" s="1" customFormat="1" ht="14.25">
      <c r="A32" s="572">
        <v>3</v>
      </c>
      <c r="B32" s="339">
        <v>120</v>
      </c>
      <c r="C32" s="364" t="s">
        <v>555</v>
      </c>
      <c r="D32" s="365">
        <v>33985</v>
      </c>
      <c r="E32" s="374" t="s">
        <v>248</v>
      </c>
      <c r="F32" s="339" t="s">
        <v>296</v>
      </c>
      <c r="G32" s="14">
        <v>58.84</v>
      </c>
      <c r="H32" s="97"/>
      <c r="I32" s="374" t="s">
        <v>304</v>
      </c>
      <c r="J32" s="30"/>
      <c r="K32" s="6"/>
      <c r="L32" s="6"/>
      <c r="M32" s="6"/>
      <c r="N32" s="6"/>
      <c r="O32" s="6"/>
      <c r="P32" s="6"/>
      <c r="Q32" s="6"/>
      <c r="R32" s="6"/>
      <c r="S32" s="6"/>
      <c r="T32" s="7"/>
      <c r="U32" s="7"/>
    </row>
    <row r="33" spans="1:21" s="1" customFormat="1" ht="14.25">
      <c r="A33" s="572">
        <v>4</v>
      </c>
      <c r="B33" s="339">
        <v>121</v>
      </c>
      <c r="C33" s="364" t="s">
        <v>557</v>
      </c>
      <c r="D33" s="365">
        <v>34210</v>
      </c>
      <c r="E33" s="374" t="s">
        <v>248</v>
      </c>
      <c r="F33" s="339" t="s">
        <v>296</v>
      </c>
      <c r="G33" s="14" t="s">
        <v>913</v>
      </c>
      <c r="H33" s="97"/>
      <c r="I33" s="374" t="s">
        <v>304</v>
      </c>
      <c r="J33" s="30"/>
      <c r="K33" s="6"/>
      <c r="L33" s="6"/>
      <c r="M33" s="6"/>
      <c r="N33" s="6"/>
      <c r="O33" s="6"/>
      <c r="P33" s="6"/>
      <c r="Q33" s="6"/>
      <c r="R33" s="6"/>
      <c r="S33" s="6"/>
      <c r="T33" s="7"/>
      <c r="U33" s="7"/>
    </row>
    <row r="34" spans="1:12" s="1" customFormat="1" ht="14.25">
      <c r="A34" s="575">
        <v>5</v>
      </c>
      <c r="B34" s="374">
        <v>88</v>
      </c>
      <c r="C34" s="377" t="s">
        <v>563</v>
      </c>
      <c r="D34" s="378">
        <v>34552</v>
      </c>
      <c r="E34" s="374" t="s">
        <v>245</v>
      </c>
      <c r="F34" s="374" t="s">
        <v>296</v>
      </c>
      <c r="G34" s="14" t="s">
        <v>914</v>
      </c>
      <c r="H34" s="97"/>
      <c r="I34" s="374" t="s">
        <v>309</v>
      </c>
      <c r="J34" s="230"/>
      <c r="K34" s="30"/>
      <c r="L34" s="7"/>
    </row>
    <row r="35" spans="1:12" s="1" customFormat="1" ht="16.5" customHeight="1">
      <c r="A35" s="575">
        <v>6</v>
      </c>
      <c r="B35" s="329">
        <v>325</v>
      </c>
      <c r="C35" s="417" t="s">
        <v>582</v>
      </c>
      <c r="D35" s="387" t="s">
        <v>583</v>
      </c>
      <c r="E35" s="329" t="s">
        <v>328</v>
      </c>
      <c r="F35" s="329" t="s">
        <v>329</v>
      </c>
      <c r="G35" s="14" t="s">
        <v>915</v>
      </c>
      <c r="H35" s="97"/>
      <c r="I35" s="329" t="s">
        <v>304</v>
      </c>
      <c r="J35" s="16"/>
      <c r="K35" s="6"/>
      <c r="L35" s="7"/>
    </row>
    <row r="36" spans="1:12" s="50" customFormat="1" ht="15" customHeight="1">
      <c r="A36" s="575">
        <v>7</v>
      </c>
      <c r="B36" s="388">
        <v>130</v>
      </c>
      <c r="C36" s="389" t="s">
        <v>587</v>
      </c>
      <c r="D36" s="390">
        <v>34339</v>
      </c>
      <c r="E36" s="388" t="s">
        <v>248</v>
      </c>
      <c r="F36" s="388" t="s">
        <v>302</v>
      </c>
      <c r="G36" s="14" t="s">
        <v>916</v>
      </c>
      <c r="H36" s="97"/>
      <c r="I36" s="388" t="s">
        <v>309</v>
      </c>
      <c r="J36" s="16"/>
      <c r="K36" s="6"/>
      <c r="L36" s="8"/>
    </row>
    <row r="37" spans="1:21" s="1" customFormat="1" ht="14.25">
      <c r="A37" s="572"/>
      <c r="B37" s="3"/>
      <c r="C37" s="22" t="s">
        <v>8</v>
      </c>
      <c r="D37" s="5"/>
      <c r="E37" s="3"/>
      <c r="F37" s="3"/>
      <c r="G37" s="3"/>
      <c r="H37" s="22"/>
      <c r="I37" s="3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7"/>
    </row>
    <row r="38" spans="1:21" s="1" customFormat="1" ht="41.25" customHeight="1">
      <c r="A38" s="573" t="s">
        <v>5</v>
      </c>
      <c r="B38" s="10" t="s">
        <v>2</v>
      </c>
      <c r="C38" s="11" t="s">
        <v>1</v>
      </c>
      <c r="D38" s="24" t="s">
        <v>3</v>
      </c>
      <c r="E38" s="10" t="s">
        <v>36</v>
      </c>
      <c r="F38" s="10" t="s">
        <v>469</v>
      </c>
      <c r="G38" s="35" t="s">
        <v>4</v>
      </c>
      <c r="H38" s="117"/>
      <c r="I38" s="12" t="s">
        <v>21</v>
      </c>
      <c r="J38" s="13" t="s">
        <v>39</v>
      </c>
      <c r="K38" s="6"/>
      <c r="L38" s="6"/>
      <c r="M38" s="6"/>
      <c r="N38" s="6"/>
      <c r="O38" s="6"/>
      <c r="P38" s="6"/>
      <c r="Q38" s="6"/>
      <c r="R38" s="6"/>
      <c r="S38" s="6"/>
      <c r="T38" s="7"/>
      <c r="U38" s="7"/>
    </row>
    <row r="39" spans="1:21" s="1" customFormat="1" ht="14.25">
      <c r="A39" s="572">
        <v>2</v>
      </c>
      <c r="B39" s="329">
        <v>158</v>
      </c>
      <c r="C39" s="333" t="s">
        <v>567</v>
      </c>
      <c r="D39" s="366">
        <v>34403</v>
      </c>
      <c r="E39" s="366" t="s">
        <v>247</v>
      </c>
      <c r="F39" s="329" t="s">
        <v>324</v>
      </c>
      <c r="G39" s="14" t="s">
        <v>917</v>
      </c>
      <c r="H39" s="97"/>
      <c r="I39" s="329" t="s">
        <v>304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7"/>
    </row>
    <row r="40" spans="1:21" s="1" customFormat="1" ht="14.25">
      <c r="A40" s="572">
        <v>3</v>
      </c>
      <c r="B40" s="408" t="s">
        <v>588</v>
      </c>
      <c r="C40" s="413" t="s">
        <v>551</v>
      </c>
      <c r="D40" s="378">
        <v>35277</v>
      </c>
      <c r="E40" s="410" t="s">
        <v>245</v>
      </c>
      <c r="F40" s="411" t="s">
        <v>302</v>
      </c>
      <c r="G40" s="14">
        <v>59.81</v>
      </c>
      <c r="H40" s="97"/>
      <c r="I40" s="414" t="s">
        <v>309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7"/>
    </row>
    <row r="41" spans="1:21" s="1" customFormat="1" ht="14.25">
      <c r="A41" s="572">
        <v>4</v>
      </c>
      <c r="B41" s="374">
        <v>89</v>
      </c>
      <c r="C41" s="377" t="s">
        <v>561</v>
      </c>
      <c r="D41" s="378">
        <v>34672</v>
      </c>
      <c r="E41" s="374" t="s">
        <v>245</v>
      </c>
      <c r="F41" s="374" t="s">
        <v>296</v>
      </c>
      <c r="G41" s="14" t="s">
        <v>23</v>
      </c>
      <c r="H41" s="97"/>
      <c r="I41" s="374" t="s">
        <v>304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7"/>
    </row>
    <row r="42" spans="1:12" s="1" customFormat="1" ht="14.25">
      <c r="A42" s="575">
        <v>5</v>
      </c>
      <c r="B42" s="329">
        <v>172</v>
      </c>
      <c r="C42" s="333" t="s">
        <v>568</v>
      </c>
      <c r="D42" s="366">
        <v>35361</v>
      </c>
      <c r="E42" s="366" t="s">
        <v>247</v>
      </c>
      <c r="F42" s="329" t="s">
        <v>302</v>
      </c>
      <c r="G42" s="14" t="s">
        <v>918</v>
      </c>
      <c r="H42" s="97"/>
      <c r="I42" s="329" t="s">
        <v>309</v>
      </c>
      <c r="J42" s="230"/>
      <c r="K42" s="30"/>
      <c r="L42" s="7"/>
    </row>
    <row r="43" spans="1:12" s="1" customFormat="1" ht="16.5" customHeight="1">
      <c r="A43" s="575">
        <v>6</v>
      </c>
      <c r="B43" s="384">
        <v>44</v>
      </c>
      <c r="C43" s="385" t="s">
        <v>577</v>
      </c>
      <c r="D43" s="386">
        <v>34244</v>
      </c>
      <c r="E43" s="386" t="s">
        <v>240</v>
      </c>
      <c r="F43" s="384" t="s">
        <v>298</v>
      </c>
      <c r="G43" s="14">
        <v>59.26</v>
      </c>
      <c r="H43" s="97"/>
      <c r="I43" s="384" t="s">
        <v>304</v>
      </c>
      <c r="J43" s="16"/>
      <c r="K43" s="6"/>
      <c r="L43" s="7"/>
    </row>
    <row r="44" spans="1:12" s="50" customFormat="1" ht="15" customHeight="1">
      <c r="A44" s="575">
        <v>7</v>
      </c>
      <c r="B44" s="384">
        <v>13</v>
      </c>
      <c r="C44" s="385" t="s">
        <v>579</v>
      </c>
      <c r="D44" s="386">
        <v>34071</v>
      </c>
      <c r="E44" s="386" t="s">
        <v>240</v>
      </c>
      <c r="F44" s="384" t="s">
        <v>324</v>
      </c>
      <c r="G44" s="14" t="s">
        <v>919</v>
      </c>
      <c r="H44" s="97"/>
      <c r="I44" s="384" t="s">
        <v>304</v>
      </c>
      <c r="J44" s="16"/>
      <c r="K44" s="6"/>
      <c r="L44" s="8"/>
    </row>
    <row r="45" spans="1:21" s="1" customFormat="1" ht="14.25">
      <c r="A45" s="572"/>
      <c r="B45" s="3"/>
      <c r="C45" s="22" t="s">
        <v>9</v>
      </c>
      <c r="D45" s="5"/>
      <c r="E45" s="3"/>
      <c r="F45" s="3"/>
      <c r="G45" s="3"/>
      <c r="H45" s="22"/>
      <c r="I45" s="3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7"/>
    </row>
    <row r="46" spans="1:21" s="1" customFormat="1" ht="41.25" customHeight="1">
      <c r="A46" s="573" t="s">
        <v>5</v>
      </c>
      <c r="B46" s="10" t="s">
        <v>2</v>
      </c>
      <c r="C46" s="11" t="s">
        <v>1</v>
      </c>
      <c r="D46" s="24" t="s">
        <v>3</v>
      </c>
      <c r="E46" s="10" t="s">
        <v>36</v>
      </c>
      <c r="F46" s="10" t="s">
        <v>469</v>
      </c>
      <c r="G46" s="35" t="s">
        <v>4</v>
      </c>
      <c r="H46" s="117"/>
      <c r="I46" s="12" t="s">
        <v>21</v>
      </c>
      <c r="J46" s="13" t="s">
        <v>39</v>
      </c>
      <c r="K46" s="6"/>
      <c r="L46" s="6"/>
      <c r="M46" s="6"/>
      <c r="N46" s="6"/>
      <c r="O46" s="6"/>
      <c r="P46" s="6"/>
      <c r="Q46" s="6"/>
      <c r="R46" s="6"/>
      <c r="S46" s="6"/>
      <c r="T46" s="7"/>
      <c r="U46" s="7"/>
    </row>
    <row r="47" spans="1:21" s="1" customFormat="1" ht="14.25">
      <c r="A47" s="572">
        <v>1</v>
      </c>
      <c r="B47" s="19"/>
      <c r="C47" s="226"/>
      <c r="D47" s="46"/>
      <c r="E47" s="46"/>
      <c r="F47" s="257"/>
      <c r="G47" s="14"/>
      <c r="H47" s="51"/>
      <c r="I47" s="19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7"/>
    </row>
    <row r="48" spans="1:21" s="1" customFormat="1" ht="14.25">
      <c r="A48" s="575">
        <v>2</v>
      </c>
      <c r="B48" s="329">
        <v>157</v>
      </c>
      <c r="C48" s="333" t="s">
        <v>439</v>
      </c>
      <c r="D48" s="366">
        <v>34643</v>
      </c>
      <c r="E48" s="366" t="s">
        <v>247</v>
      </c>
      <c r="F48" s="329" t="s">
        <v>302</v>
      </c>
      <c r="G48" s="14">
        <v>56.78</v>
      </c>
      <c r="H48" s="97"/>
      <c r="I48" s="329" t="s">
        <v>304</v>
      </c>
      <c r="J48" s="16"/>
      <c r="K48" s="6"/>
      <c r="L48" s="6"/>
      <c r="M48" s="6"/>
      <c r="N48" s="6"/>
      <c r="O48" s="6"/>
      <c r="P48" s="6"/>
      <c r="Q48" s="6"/>
      <c r="R48" s="6"/>
      <c r="S48" s="6"/>
      <c r="T48" s="7"/>
      <c r="U48" s="7"/>
    </row>
    <row r="49" spans="1:21" s="1" customFormat="1" ht="14.25">
      <c r="A49" s="572">
        <v>3</v>
      </c>
      <c r="B49" s="374">
        <v>65</v>
      </c>
      <c r="C49" s="377" t="s">
        <v>559</v>
      </c>
      <c r="D49" s="378">
        <v>34066</v>
      </c>
      <c r="E49" s="374" t="s">
        <v>245</v>
      </c>
      <c r="F49" s="374" t="s">
        <v>302</v>
      </c>
      <c r="G49" s="14">
        <v>56.05</v>
      </c>
      <c r="H49" s="97"/>
      <c r="I49" s="374" t="s">
        <v>304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7"/>
      <c r="U49" s="7"/>
    </row>
    <row r="50" spans="1:21" s="1" customFormat="1" ht="14.25">
      <c r="A50" s="572">
        <v>4</v>
      </c>
      <c r="B50" s="384">
        <v>9</v>
      </c>
      <c r="C50" s="385" t="s">
        <v>580</v>
      </c>
      <c r="D50" s="386" t="s">
        <v>581</v>
      </c>
      <c r="E50" s="386" t="s">
        <v>240</v>
      </c>
      <c r="F50" s="384" t="s">
        <v>298</v>
      </c>
      <c r="G50" s="14">
        <v>57.48</v>
      </c>
      <c r="H50" s="97"/>
      <c r="I50" s="384" t="s">
        <v>304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7"/>
      <c r="U50" s="7"/>
    </row>
    <row r="51" spans="1:12" s="1" customFormat="1" ht="14.25">
      <c r="A51" s="575">
        <v>5</v>
      </c>
      <c r="B51" s="394" t="s">
        <v>569</v>
      </c>
      <c r="C51" s="416" t="s">
        <v>570</v>
      </c>
      <c r="D51" s="394" t="s">
        <v>571</v>
      </c>
      <c r="E51" s="383" t="s">
        <v>246</v>
      </c>
      <c r="F51" s="383" t="s">
        <v>324</v>
      </c>
      <c r="G51" s="14">
        <v>55.2</v>
      </c>
      <c r="H51" s="97"/>
      <c r="I51" s="391" t="s">
        <v>304</v>
      </c>
      <c r="J51" s="230"/>
      <c r="K51" s="30"/>
      <c r="L51" s="7"/>
    </row>
    <row r="52" spans="1:12" s="1" customFormat="1" ht="16.5" customHeight="1">
      <c r="A52" s="575">
        <v>6</v>
      </c>
      <c r="B52" s="408" t="s">
        <v>548</v>
      </c>
      <c r="C52" s="409" t="s">
        <v>549</v>
      </c>
      <c r="D52" s="365">
        <v>35111</v>
      </c>
      <c r="E52" s="410" t="s">
        <v>245</v>
      </c>
      <c r="F52" s="411" t="s">
        <v>302</v>
      </c>
      <c r="G52" s="14" t="s">
        <v>766</v>
      </c>
      <c r="H52" s="97"/>
      <c r="I52" s="388" t="s">
        <v>309</v>
      </c>
      <c r="J52" s="16"/>
      <c r="K52" s="6"/>
      <c r="L52" s="7"/>
    </row>
    <row r="53" spans="1:12" s="50" customFormat="1" ht="15" customHeight="1">
      <c r="A53" s="572">
        <v>7</v>
      </c>
      <c r="B53" s="329">
        <v>179</v>
      </c>
      <c r="C53" s="333" t="s">
        <v>565</v>
      </c>
      <c r="D53" s="366">
        <v>34007</v>
      </c>
      <c r="E53" s="366" t="s">
        <v>247</v>
      </c>
      <c r="F53" s="329" t="s">
        <v>324</v>
      </c>
      <c r="G53" s="14">
        <v>58.26</v>
      </c>
      <c r="H53" s="97"/>
      <c r="I53" s="329" t="s">
        <v>304</v>
      </c>
      <c r="J53" s="6"/>
      <c r="K53" s="6"/>
      <c r="L53" s="8"/>
    </row>
    <row r="54" spans="1:12" s="1" customFormat="1" ht="14.25">
      <c r="A54" s="575">
        <v>8</v>
      </c>
      <c r="B54" s="230"/>
      <c r="C54" s="231"/>
      <c r="D54" s="234"/>
      <c r="E54" s="234"/>
      <c r="F54" s="241"/>
      <c r="G54" s="275"/>
      <c r="H54" s="149"/>
      <c r="I54" s="92"/>
      <c r="J54" s="230"/>
      <c r="K54" s="30"/>
      <c r="L54" s="7"/>
    </row>
    <row r="55" spans="1:12" s="1" customFormat="1" ht="16.5" customHeight="1">
      <c r="A55" s="575"/>
      <c r="B55" s="16"/>
      <c r="C55" s="43"/>
      <c r="D55" s="46"/>
      <c r="E55" s="46"/>
      <c r="F55" s="16"/>
      <c r="G55" s="149"/>
      <c r="H55" s="149"/>
      <c r="I55" s="92"/>
      <c r="J55" s="16"/>
      <c r="K55" s="6"/>
      <c r="L55" s="7"/>
    </row>
  </sheetData>
  <sheetProtection/>
  <conditionalFormatting sqref="G47:G50">
    <cfRule type="duplicateValues" priority="10" dxfId="0" stopIfTrue="1">
      <formula>AND(COUNTIF($G$47:$G$50,G47)&gt;1,NOT(ISBLANK(G47)))</formula>
    </cfRule>
  </conditionalFormatting>
  <conditionalFormatting sqref="G26:G28">
    <cfRule type="duplicateValues" priority="4" dxfId="0" stopIfTrue="1">
      <formula>AND(COUNTIF($G$26:$G$28,G26)&gt;1,NOT(ISBLANK(G26)))</formula>
    </cfRule>
  </conditionalFormatting>
  <conditionalFormatting sqref="G31:G36">
    <cfRule type="duplicateValues" priority="3" dxfId="0" stopIfTrue="1">
      <formula>AND(COUNTIF($G$31:$G$36,G31)&gt;1,NOT(ISBLANK(G31)))</formula>
    </cfRule>
  </conditionalFormatting>
  <conditionalFormatting sqref="G39:G44">
    <cfRule type="duplicateValues" priority="2" dxfId="0" stopIfTrue="1">
      <formula>AND(COUNTIF($G$39:$G$44,G39)&gt;1,NOT(ISBLANK(G39)))</formula>
    </cfRule>
  </conditionalFormatting>
  <conditionalFormatting sqref="G48:G53">
    <cfRule type="duplicateValues" priority="1" dxfId="0" stopIfTrue="1">
      <formula>AND(COUNTIF($G$48:$G$53,G48)&gt;1,NOT(ISBLANK(G48)))</formula>
    </cfRule>
  </conditionalFormatting>
  <conditionalFormatting sqref="G3:G23">
    <cfRule type="duplicateValues" priority="23" dxfId="0" stopIfTrue="1">
      <formula>AND(COUNTIF($G$3:$G$23,G3)&gt;1,NOT(ISBLANK(G3)))</formula>
    </cfRule>
  </conditionalFormatting>
  <conditionalFormatting sqref="G31:G33">
    <cfRule type="duplicateValues" priority="25" dxfId="0" stopIfTrue="1">
      <formula>AND(COUNTIF($G$31:$G$33,G31)&gt;1,NOT(ISBLANK(G31)))</formula>
    </cfRule>
  </conditionalFormatting>
  <conditionalFormatting sqref="G26:G27">
    <cfRule type="duplicateValues" priority="27" dxfId="0" stopIfTrue="1">
      <formula>AND(COUNTIF($G$26:$G$27,G26)&gt;1,NOT(ISBLANK(G26)))</formula>
    </cfRule>
  </conditionalFormatting>
  <conditionalFormatting sqref="G39:G41">
    <cfRule type="duplicateValues" priority="28" dxfId="0" stopIfTrue="1">
      <formula>AND(COUNTIF($G$39:$G$41,G39)&gt;1,NOT(ISBLANK(G39)))</formula>
    </cfRule>
  </conditionalFormatting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rowBreaks count="1" manualBreakCount="1">
    <brk id="4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4.28125" style="3" customWidth="1"/>
    <col min="2" max="2" width="3.57421875" style="3" customWidth="1"/>
    <col min="3" max="3" width="22.140625" style="3" customWidth="1"/>
    <col min="4" max="4" width="6.8515625" style="5" customWidth="1"/>
    <col min="5" max="5" width="17.421875" style="26" customWidth="1"/>
    <col min="6" max="6" width="17.421875" style="3" customWidth="1"/>
    <col min="7" max="8" width="6.421875" style="3" customWidth="1"/>
    <col min="9" max="9" width="6.421875" style="7" customWidth="1"/>
    <col min="10" max="13" width="0" style="0" hidden="1" customWidth="1"/>
  </cols>
  <sheetData>
    <row r="1" spans="3:7" ht="15.75">
      <c r="C1" s="218" t="s">
        <v>251</v>
      </c>
      <c r="E1" s="3"/>
      <c r="G1" s="26" t="s">
        <v>856</v>
      </c>
    </row>
    <row r="2" spans="1:12" ht="44.25">
      <c r="A2" s="512" t="s">
        <v>0</v>
      </c>
      <c r="B2" s="502" t="s">
        <v>2</v>
      </c>
      <c r="C2" s="502" t="s">
        <v>1</v>
      </c>
      <c r="D2" s="501"/>
      <c r="E2" s="502" t="s">
        <v>42</v>
      </c>
      <c r="F2" s="504" t="s">
        <v>469</v>
      </c>
      <c r="G2" s="512" t="s">
        <v>77</v>
      </c>
      <c r="H2" s="512" t="s">
        <v>12</v>
      </c>
      <c r="I2" s="512" t="s">
        <v>13</v>
      </c>
      <c r="K2" s="50" t="s">
        <v>93</v>
      </c>
      <c r="L2" s="50"/>
    </row>
    <row r="3" spans="1:13" ht="60">
      <c r="A3" s="543">
        <v>1</v>
      </c>
      <c r="B3" s="549" t="s">
        <v>880</v>
      </c>
      <c r="C3" s="550" t="s">
        <v>879</v>
      </c>
      <c r="D3" s="551"/>
      <c r="E3" s="549" t="s">
        <v>245</v>
      </c>
      <c r="F3" s="552"/>
      <c r="G3" s="546">
        <v>43.24</v>
      </c>
      <c r="H3" s="548">
        <f>M3</f>
        <v>1</v>
      </c>
      <c r="I3" s="548">
        <v>8</v>
      </c>
      <c r="J3" s="357">
        <f>G3</f>
        <v>43.24</v>
      </c>
      <c r="K3" s="302">
        <v>0</v>
      </c>
      <c r="L3" s="301">
        <f>""</f>
      </c>
      <c r="M3">
        <f aca="true" t="shared" si="0" ref="M3:M13">VLOOKUP(J3,m4x100,2)</f>
        <v>1</v>
      </c>
    </row>
    <row r="4" spans="1:13" ht="48">
      <c r="A4" s="526">
        <v>2</v>
      </c>
      <c r="B4" s="528"/>
      <c r="C4" s="529" t="s">
        <v>839</v>
      </c>
      <c r="D4" s="526"/>
      <c r="E4" s="526" t="s">
        <v>248</v>
      </c>
      <c r="F4" s="530"/>
      <c r="G4" s="527">
        <v>43.34</v>
      </c>
      <c r="H4" s="531">
        <f>M4</f>
        <v>1</v>
      </c>
      <c r="I4" s="531">
        <v>7</v>
      </c>
      <c r="J4" s="357">
        <f aca="true" t="shared" si="1" ref="J4:J13">G4</f>
        <v>43.34</v>
      </c>
      <c r="K4" s="302"/>
      <c r="L4" s="301"/>
      <c r="M4">
        <f t="shared" si="0"/>
        <v>1</v>
      </c>
    </row>
    <row r="5" spans="1:13" ht="48">
      <c r="A5" s="526">
        <v>3</v>
      </c>
      <c r="B5" s="532" t="s">
        <v>964</v>
      </c>
      <c r="C5" s="533" t="s">
        <v>963</v>
      </c>
      <c r="D5" s="534"/>
      <c r="E5" s="535" t="s">
        <v>246</v>
      </c>
      <c r="F5" s="536"/>
      <c r="G5" s="527">
        <v>43.74</v>
      </c>
      <c r="H5" s="531">
        <f>M5</f>
        <v>1</v>
      </c>
      <c r="I5" s="531">
        <v>6</v>
      </c>
      <c r="J5" s="357">
        <f t="shared" si="1"/>
        <v>43.74</v>
      </c>
      <c r="K5" s="302" t="s">
        <v>94</v>
      </c>
      <c r="L5" s="301" t="s">
        <v>43</v>
      </c>
      <c r="M5">
        <f t="shared" si="0"/>
        <v>1</v>
      </c>
    </row>
    <row r="6" spans="1:13" ht="48">
      <c r="A6" s="526">
        <v>4</v>
      </c>
      <c r="B6" s="532" t="s">
        <v>832</v>
      </c>
      <c r="C6" s="533" t="s">
        <v>831</v>
      </c>
      <c r="D6" s="534"/>
      <c r="E6" s="535" t="s">
        <v>249</v>
      </c>
      <c r="F6" s="537"/>
      <c r="G6" s="527">
        <v>44.94</v>
      </c>
      <c r="H6" s="531">
        <f>M6</f>
        <v>2</v>
      </c>
      <c r="I6" s="531">
        <v>5</v>
      </c>
      <c r="J6" s="357">
        <f t="shared" si="1"/>
        <v>44.94</v>
      </c>
      <c r="K6" s="302">
        <v>39.09</v>
      </c>
      <c r="L6" s="301" t="s">
        <v>44</v>
      </c>
      <c r="M6">
        <f t="shared" si="0"/>
        <v>2</v>
      </c>
    </row>
    <row r="7" spans="1:13" ht="15">
      <c r="A7" s="591"/>
      <c r="B7" s="268"/>
      <c r="C7" s="352"/>
      <c r="D7" s="268"/>
      <c r="E7" s="268"/>
      <c r="F7" s="269"/>
      <c r="G7" s="592"/>
      <c r="H7" s="270">
        <f aca="true" t="shared" si="2" ref="H7:H13">M7</f>
      </c>
      <c r="I7" s="270"/>
      <c r="J7" s="357">
        <f t="shared" si="1"/>
        <v>0</v>
      </c>
      <c r="K7" s="302">
        <v>39.11</v>
      </c>
      <c r="L7" s="301" t="s">
        <v>45</v>
      </c>
      <c r="M7">
        <f t="shared" si="0"/>
      </c>
    </row>
    <row r="8" spans="1:13" ht="15" hidden="1">
      <c r="A8" s="505"/>
      <c r="B8" s="506"/>
      <c r="C8" s="507"/>
      <c r="D8" s="508"/>
      <c r="E8" s="506"/>
      <c r="F8" s="510"/>
      <c r="G8" s="511"/>
      <c r="H8" s="270">
        <f t="shared" si="2"/>
      </c>
      <c r="I8" s="358"/>
      <c r="J8" s="357">
        <f t="shared" si="1"/>
        <v>0</v>
      </c>
      <c r="K8" s="302">
        <v>41.25</v>
      </c>
      <c r="L8" s="301" t="s">
        <v>46</v>
      </c>
      <c r="M8">
        <f t="shared" si="0"/>
      </c>
    </row>
    <row r="9" spans="1:13" ht="15" hidden="1">
      <c r="A9" s="285"/>
      <c r="B9" s="276"/>
      <c r="C9" s="277"/>
      <c r="D9" s="278"/>
      <c r="E9" s="276"/>
      <c r="F9" s="281"/>
      <c r="G9" s="360"/>
      <c r="H9" s="270">
        <f t="shared" si="2"/>
      </c>
      <c r="I9" s="280"/>
      <c r="J9" s="357">
        <f t="shared" si="1"/>
        <v>0</v>
      </c>
      <c r="K9" s="302">
        <v>42.25</v>
      </c>
      <c r="L9" s="301">
        <v>1</v>
      </c>
      <c r="M9">
        <f t="shared" si="0"/>
      </c>
    </row>
    <row r="10" spans="1:13" ht="15" hidden="1">
      <c r="A10" s="285"/>
      <c r="B10" s="348"/>
      <c r="C10" s="287"/>
      <c r="D10" s="278"/>
      <c r="E10" s="290"/>
      <c r="F10" s="286"/>
      <c r="G10" s="361"/>
      <c r="H10" s="270">
        <f t="shared" si="2"/>
      </c>
      <c r="I10" s="280"/>
      <c r="J10" s="357">
        <f t="shared" si="1"/>
        <v>0</v>
      </c>
      <c r="K10" s="302">
        <v>44.25</v>
      </c>
      <c r="L10" s="301">
        <v>2</v>
      </c>
      <c r="M10">
        <f t="shared" si="0"/>
      </c>
    </row>
    <row r="11" spans="1:13" ht="15" hidden="1">
      <c r="A11" s="285"/>
      <c r="B11" s="291"/>
      <c r="C11" s="292"/>
      <c r="D11" s="278"/>
      <c r="E11" s="293"/>
      <c r="F11" s="291"/>
      <c r="G11" s="360"/>
      <c r="H11" s="270">
        <f t="shared" si="2"/>
      </c>
      <c r="I11" s="280"/>
      <c r="J11" s="357">
        <f t="shared" si="1"/>
        <v>0</v>
      </c>
      <c r="K11" s="302">
        <v>46.75</v>
      </c>
      <c r="L11" s="301">
        <v>3</v>
      </c>
      <c r="M11">
        <f t="shared" si="0"/>
      </c>
    </row>
    <row r="12" spans="1:13" ht="15" hidden="1">
      <c r="A12" s="285"/>
      <c r="B12" s="291"/>
      <c r="C12" s="292"/>
      <c r="D12" s="278"/>
      <c r="E12" s="293"/>
      <c r="F12" s="291"/>
      <c r="G12" s="360"/>
      <c r="H12" s="270">
        <f t="shared" si="2"/>
      </c>
      <c r="I12" s="280"/>
      <c r="J12" s="357">
        <f t="shared" si="1"/>
        <v>0</v>
      </c>
      <c r="K12" s="302">
        <v>50.25</v>
      </c>
      <c r="L12" s="301" t="s">
        <v>47</v>
      </c>
      <c r="M12">
        <f t="shared" si="0"/>
      </c>
    </row>
    <row r="13" spans="1:13" ht="15" hidden="1">
      <c r="A13" s="285"/>
      <c r="B13" s="346"/>
      <c r="C13" s="347"/>
      <c r="D13" s="276"/>
      <c r="E13" s="276"/>
      <c r="F13" s="279"/>
      <c r="G13" s="361"/>
      <c r="H13" s="270">
        <f t="shared" si="2"/>
      </c>
      <c r="I13" s="280"/>
      <c r="J13" s="357">
        <f t="shared" si="1"/>
        <v>0</v>
      </c>
      <c r="K13" s="302">
        <v>53.25</v>
      </c>
      <c r="L13" s="301" t="s">
        <v>48</v>
      </c>
      <c r="M13">
        <f t="shared" si="0"/>
      </c>
    </row>
    <row r="14" spans="1:9" ht="15" hidden="1">
      <c r="A14" s="285"/>
      <c r="B14" s="291"/>
      <c r="C14" s="292"/>
      <c r="D14" s="278"/>
      <c r="E14" s="293"/>
      <c r="F14" s="291"/>
      <c r="G14" s="280"/>
      <c r="H14" s="280"/>
      <c r="I14" s="280"/>
    </row>
    <row r="15" spans="3:9" ht="15">
      <c r="C15" s="22" t="s">
        <v>6</v>
      </c>
      <c r="E15" s="3" t="s">
        <v>844</v>
      </c>
      <c r="F15" s="3" t="s">
        <v>293</v>
      </c>
      <c r="I15" s="3"/>
    </row>
    <row r="16" spans="1:9" ht="38.25">
      <c r="A16" s="503" t="s">
        <v>5</v>
      </c>
      <c r="B16" s="502" t="s">
        <v>2</v>
      </c>
      <c r="C16" s="504" t="s">
        <v>1</v>
      </c>
      <c r="D16" s="501"/>
      <c r="E16" s="502" t="s">
        <v>36</v>
      </c>
      <c r="F16" s="502" t="s">
        <v>469</v>
      </c>
      <c r="G16" s="513" t="s">
        <v>4</v>
      </c>
      <c r="H16" s="514"/>
      <c r="I16" s="512" t="s">
        <v>37</v>
      </c>
    </row>
    <row r="17" spans="1:9" ht="60">
      <c r="A17" s="543">
        <v>4</v>
      </c>
      <c r="B17" s="566" t="s">
        <v>880</v>
      </c>
      <c r="C17" s="550" t="s">
        <v>879</v>
      </c>
      <c r="D17" s="551"/>
      <c r="E17" s="567" t="s">
        <v>245</v>
      </c>
      <c r="F17" s="545"/>
      <c r="G17" s="546">
        <v>43.24</v>
      </c>
      <c r="H17" s="547"/>
      <c r="I17" s="548"/>
    </row>
    <row r="18" spans="1:9" ht="48">
      <c r="A18" s="526">
        <v>3</v>
      </c>
      <c r="B18" s="538"/>
      <c r="C18" s="529" t="s">
        <v>839</v>
      </c>
      <c r="D18" s="539"/>
      <c r="E18" s="539" t="s">
        <v>248</v>
      </c>
      <c r="F18" s="540"/>
      <c r="G18" s="527">
        <v>43.34</v>
      </c>
      <c r="H18" s="541"/>
      <c r="I18" s="542"/>
    </row>
    <row r="19" spans="1:9" ht="48">
      <c r="A19" s="526">
        <v>5</v>
      </c>
      <c r="B19" s="532" t="s">
        <v>964</v>
      </c>
      <c r="C19" s="533" t="s">
        <v>963</v>
      </c>
      <c r="D19" s="534"/>
      <c r="E19" s="535" t="s">
        <v>246</v>
      </c>
      <c r="F19" s="540"/>
      <c r="G19" s="527">
        <v>43.74</v>
      </c>
      <c r="H19" s="541"/>
      <c r="I19" s="542"/>
    </row>
    <row r="20" spans="1:9" ht="48">
      <c r="A20" s="526">
        <v>6</v>
      </c>
      <c r="B20" s="532" t="s">
        <v>832</v>
      </c>
      <c r="C20" s="533" t="s">
        <v>831</v>
      </c>
      <c r="D20" s="534"/>
      <c r="E20" s="535" t="s">
        <v>249</v>
      </c>
      <c r="F20" s="540"/>
      <c r="G20" s="527">
        <v>44.94</v>
      </c>
      <c r="H20" s="541"/>
      <c r="I20" s="542"/>
    </row>
    <row r="21" spans="1:9" ht="15">
      <c r="A21" s="350"/>
      <c r="B21" s="247"/>
      <c r="C21" s="29"/>
      <c r="D21" s="273"/>
      <c r="E21" s="46"/>
      <c r="F21" s="19"/>
      <c r="G21" s="268"/>
      <c r="H21" s="270"/>
      <c r="I21" s="270"/>
    </row>
    <row r="22" spans="1:9" ht="15">
      <c r="A22" s="25"/>
      <c r="B22" s="25"/>
      <c r="C22" s="173"/>
      <c r="D22" s="354"/>
      <c r="E22" s="25"/>
      <c r="F22" s="25"/>
      <c r="G22" s="25"/>
      <c r="H22" s="25"/>
      <c r="I22" s="25"/>
    </row>
    <row r="23" spans="1:9" ht="15">
      <c r="A23" s="516"/>
      <c r="B23" s="25"/>
      <c r="C23" s="173"/>
      <c r="D23" s="354"/>
      <c r="E23" s="25"/>
      <c r="F23" s="25"/>
      <c r="G23" s="517"/>
      <c r="H23" s="518"/>
      <c r="I23" s="519"/>
    </row>
    <row r="24" spans="1:9" ht="15">
      <c r="A24" s="350"/>
      <c r="B24" s="268"/>
      <c r="C24" s="272"/>
      <c r="D24" s="273"/>
      <c r="E24" s="268"/>
      <c r="F24" s="274"/>
      <c r="G24" s="270"/>
      <c r="H24" s="270"/>
      <c r="I24" s="270"/>
    </row>
    <row r="25" spans="1:9" ht="15">
      <c r="A25" s="350"/>
      <c r="B25" s="268"/>
      <c r="C25" s="272"/>
      <c r="D25" s="273"/>
      <c r="E25" s="268"/>
      <c r="F25" s="269"/>
      <c r="G25" s="268"/>
      <c r="H25" s="270"/>
      <c r="I25" s="270"/>
    </row>
    <row r="26" spans="1:9" ht="15">
      <c r="A26" s="253"/>
      <c r="B26" s="223"/>
      <c r="C26" s="224"/>
      <c r="D26" s="273"/>
      <c r="E26" s="51"/>
      <c r="F26" s="223"/>
      <c r="G26" s="270"/>
      <c r="H26" s="270"/>
      <c r="I26" s="270"/>
    </row>
    <row r="27" spans="1:9" ht="15">
      <c r="A27" s="350"/>
      <c r="B27" s="268"/>
      <c r="C27" s="272"/>
      <c r="D27" s="273"/>
      <c r="E27" s="268"/>
      <c r="F27" s="269"/>
      <c r="G27" s="268"/>
      <c r="H27" s="270"/>
      <c r="I27" s="270"/>
    </row>
    <row r="28" spans="1:9" ht="15">
      <c r="A28" s="253"/>
      <c r="B28" s="268"/>
      <c r="C28" s="272"/>
      <c r="D28" s="273"/>
      <c r="E28" s="268"/>
      <c r="F28" s="269"/>
      <c r="G28" s="268"/>
      <c r="H28" s="270"/>
      <c r="I28" s="270"/>
    </row>
    <row r="29" spans="1:9" ht="15">
      <c r="A29" s="350"/>
      <c r="B29" s="223"/>
      <c r="C29" s="224"/>
      <c r="D29" s="273"/>
      <c r="E29" s="51"/>
      <c r="F29" s="223"/>
      <c r="G29" s="270"/>
      <c r="H29" s="270"/>
      <c r="I29" s="270"/>
    </row>
    <row r="30" spans="1:9" ht="15">
      <c r="A30" s="253"/>
      <c r="B30" s="223"/>
      <c r="C30" s="224"/>
      <c r="D30" s="273"/>
      <c r="E30" s="51"/>
      <c r="F30" s="223"/>
      <c r="G30" s="270"/>
      <c r="H30" s="270"/>
      <c r="I30" s="270"/>
    </row>
    <row r="31" spans="1:9" ht="15">
      <c r="A31" s="350"/>
      <c r="B31" s="268"/>
      <c r="C31" s="272"/>
      <c r="D31" s="273"/>
      <c r="E31" s="268"/>
      <c r="F31" s="269"/>
      <c r="G31" s="268"/>
      <c r="H31" s="270"/>
      <c r="I31" s="270"/>
    </row>
    <row r="32" spans="1:9" ht="15">
      <c r="A32" s="350"/>
      <c r="B32" s="268"/>
      <c r="C32" s="272"/>
      <c r="D32" s="273"/>
      <c r="E32" s="268"/>
      <c r="F32" s="269"/>
      <c r="G32" s="268"/>
      <c r="H32" s="270"/>
      <c r="I32" s="270"/>
    </row>
    <row r="33" spans="1:9" ht="15">
      <c r="A33" s="25"/>
      <c r="B33" s="25"/>
      <c r="C33" s="173"/>
      <c r="D33" s="354"/>
      <c r="E33" s="25"/>
      <c r="F33" s="25"/>
      <c r="G33" s="25"/>
      <c r="H33" s="25"/>
      <c r="I33" s="25"/>
    </row>
    <row r="34" spans="1:9" ht="15">
      <c r="A34" s="516"/>
      <c r="B34" s="25"/>
      <c r="C34" s="173"/>
      <c r="D34" s="354"/>
      <c r="E34" s="25"/>
      <c r="F34" s="25"/>
      <c r="G34" s="517"/>
      <c r="H34" s="518"/>
      <c r="I34" s="519"/>
    </row>
    <row r="35" spans="1:9" ht="15">
      <c r="A35" s="350"/>
      <c r="B35" s="247"/>
      <c r="C35" s="515"/>
      <c r="D35" s="273"/>
      <c r="E35" s="46"/>
      <c r="F35" s="247"/>
      <c r="G35" s="270"/>
      <c r="H35" s="270"/>
      <c r="I35" s="270"/>
    </row>
    <row r="36" spans="1:9" ht="15">
      <c r="A36" s="350"/>
      <c r="B36" s="230"/>
      <c r="C36" s="243"/>
      <c r="D36" s="273"/>
      <c r="E36" s="234"/>
      <c r="F36" s="266"/>
      <c r="G36" s="270"/>
      <c r="H36" s="270"/>
      <c r="I36" s="270"/>
    </row>
    <row r="37" spans="1:9" ht="15">
      <c r="A37" s="253"/>
      <c r="B37" s="351"/>
      <c r="C37" s="352"/>
      <c r="D37" s="268"/>
      <c r="E37" s="268"/>
      <c r="F37" s="269"/>
      <c r="G37" s="268"/>
      <c r="H37" s="270"/>
      <c r="I37" s="270"/>
    </row>
    <row r="38" spans="1:9" ht="15">
      <c r="A38" s="350"/>
      <c r="B38" s="268"/>
      <c r="C38" s="272"/>
      <c r="D38" s="273"/>
      <c r="E38" s="268"/>
      <c r="F38" s="269"/>
      <c r="G38" s="268"/>
      <c r="H38" s="15"/>
      <c r="I38" s="19"/>
    </row>
    <row r="39" spans="1:9" ht="15">
      <c r="A39" s="253"/>
      <c r="B39" s="268"/>
      <c r="C39" s="272"/>
      <c r="D39" s="273"/>
      <c r="E39" s="268"/>
      <c r="F39" s="269"/>
      <c r="G39" s="268"/>
      <c r="H39" s="25"/>
      <c r="I39" s="353"/>
    </row>
    <row r="40" spans="1:9" ht="15">
      <c r="A40" s="350"/>
      <c r="B40" s="25"/>
      <c r="C40" s="25"/>
      <c r="D40" s="354"/>
      <c r="E40" s="342"/>
      <c r="F40" s="25"/>
      <c r="G40" s="25"/>
      <c r="H40" s="25"/>
      <c r="I40" s="353"/>
    </row>
    <row r="41" spans="1:9" ht="15">
      <c r="A41" s="253"/>
      <c r="B41" s="25"/>
      <c r="C41" s="25"/>
      <c r="D41" s="354"/>
      <c r="E41" s="342"/>
      <c r="F41" s="25"/>
      <c r="G41" s="25"/>
      <c r="H41" s="25"/>
      <c r="I41" s="353"/>
    </row>
    <row r="42" spans="1:9" ht="15">
      <c r="A42" s="350"/>
      <c r="B42" s="25"/>
      <c r="C42" s="25"/>
      <c r="D42" s="354"/>
      <c r="E42" s="342"/>
      <c r="F42" s="25"/>
      <c r="G42" s="25"/>
      <c r="H42" s="25"/>
      <c r="I42" s="353"/>
    </row>
    <row r="43" spans="1:9" ht="15">
      <c r="A43" s="25"/>
      <c r="B43" s="25"/>
      <c r="C43" s="25"/>
      <c r="D43" s="354"/>
      <c r="E43" s="342"/>
      <c r="F43" s="25"/>
      <c r="G43" s="25"/>
      <c r="H43" s="25"/>
      <c r="I43" s="353"/>
    </row>
    <row r="44" spans="2:10" ht="15">
      <c r="B44" s="362"/>
      <c r="C44" s="362"/>
      <c r="D44" s="362"/>
      <c r="E44" s="362"/>
      <c r="F44" s="362"/>
      <c r="G44" s="362"/>
      <c r="H44" s="362"/>
      <c r="I44" s="362"/>
      <c r="J44" s="362"/>
    </row>
    <row r="45" spans="2:10" ht="15">
      <c r="B45" s="362"/>
      <c r="C45" s="362"/>
      <c r="D45" s="362"/>
      <c r="E45" s="362"/>
      <c r="F45" s="362"/>
      <c r="G45" s="362"/>
      <c r="H45" s="362"/>
      <c r="I45" s="362"/>
      <c r="J45" s="362"/>
    </row>
    <row r="46" spans="2:10" ht="15">
      <c r="B46" s="362"/>
      <c r="C46" s="362"/>
      <c r="D46" s="362"/>
      <c r="E46" s="362"/>
      <c r="F46" s="362"/>
      <c r="G46" s="362"/>
      <c r="H46" s="362"/>
      <c r="I46" s="362"/>
      <c r="J46" s="362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1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2"/>
  <dimension ref="A1:R45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6" width="12.0039062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0.7109375" style="6" customWidth="1"/>
    <col min="11" max="14" width="0" style="50" hidden="1" customWidth="1"/>
    <col min="15" max="16" width="9.140625" style="50" customWidth="1"/>
    <col min="17" max="18" width="9.140625" style="8" customWidth="1"/>
  </cols>
  <sheetData>
    <row r="1" spans="3:10" ht="15.75">
      <c r="C1" s="4" t="s">
        <v>265</v>
      </c>
      <c r="E1" s="3"/>
      <c r="F1" s="3"/>
      <c r="J1" s="26" t="s">
        <v>860</v>
      </c>
    </row>
    <row r="2" spans="1:18" s="6" customFormat="1" ht="33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  <c r="K2" s="50"/>
      <c r="L2" s="50" t="s">
        <v>152</v>
      </c>
      <c r="M2" s="50"/>
      <c r="N2" s="50"/>
      <c r="O2" s="50"/>
      <c r="P2" s="50"/>
      <c r="Q2" s="8"/>
      <c r="R2" s="8"/>
    </row>
    <row r="3" spans="1:18" s="6" customFormat="1" ht="15" outlineLevel="1">
      <c r="A3" s="87">
        <v>1</v>
      </c>
      <c r="B3" s="379">
        <v>608</v>
      </c>
      <c r="C3" s="381" t="s">
        <v>521</v>
      </c>
      <c r="D3" s="382" t="s">
        <v>522</v>
      </c>
      <c r="E3" s="383" t="s">
        <v>246</v>
      </c>
      <c r="F3" s="379" t="s">
        <v>324</v>
      </c>
      <c r="G3" s="14" t="s">
        <v>1093</v>
      </c>
      <c r="H3" s="97" t="s">
        <v>46</v>
      </c>
      <c r="I3" s="391">
        <v>8</v>
      </c>
      <c r="J3" s="381" t="s">
        <v>537</v>
      </c>
      <c r="K3" s="308" t="str">
        <f>G3</f>
        <v>1.54,24</v>
      </c>
      <c r="L3" s="301">
        <v>0</v>
      </c>
      <c r="M3" s="301">
        <f>""</f>
      </c>
      <c r="N3" s="50" t="str">
        <f aca="true" t="shared" si="0" ref="N3:N20">VLOOKUP(K3,муж800,2)</f>
        <v>КМС</v>
      </c>
      <c r="O3" s="50"/>
      <c r="P3" s="50"/>
      <c r="Q3" s="8"/>
      <c r="R3" s="8"/>
    </row>
    <row r="4" spans="1:18" s="6" customFormat="1" ht="15" outlineLevel="1">
      <c r="A4" s="87">
        <v>2</v>
      </c>
      <c r="B4" s="367">
        <v>258</v>
      </c>
      <c r="C4" s="368" t="s">
        <v>397</v>
      </c>
      <c r="D4" s="369">
        <v>33996</v>
      </c>
      <c r="E4" s="370" t="s">
        <v>301</v>
      </c>
      <c r="F4" s="367" t="s">
        <v>302</v>
      </c>
      <c r="G4" s="14" t="s">
        <v>1091</v>
      </c>
      <c r="H4" s="97">
        <v>1</v>
      </c>
      <c r="I4" s="373">
        <v>7</v>
      </c>
      <c r="J4" s="338" t="s">
        <v>408</v>
      </c>
      <c r="K4" s="308" t="str">
        <f aca="true" t="shared" si="1" ref="K4:K20">G4</f>
        <v>1.55,29</v>
      </c>
      <c r="L4" s="301"/>
      <c r="M4" s="301"/>
      <c r="N4" s="50">
        <f t="shared" si="0"/>
        <v>1</v>
      </c>
      <c r="O4" s="50"/>
      <c r="P4" s="50"/>
      <c r="Q4" s="8"/>
      <c r="R4" s="8"/>
    </row>
    <row r="5" spans="1:18" s="6" customFormat="1" ht="15" outlineLevel="1">
      <c r="A5" s="87">
        <v>3</v>
      </c>
      <c r="B5" s="379">
        <v>604</v>
      </c>
      <c r="C5" s="381" t="s">
        <v>517</v>
      </c>
      <c r="D5" s="382" t="s">
        <v>518</v>
      </c>
      <c r="E5" s="383" t="s">
        <v>246</v>
      </c>
      <c r="F5" s="379" t="s">
        <v>324</v>
      </c>
      <c r="G5" s="14" t="s">
        <v>1095</v>
      </c>
      <c r="H5" s="97">
        <v>1</v>
      </c>
      <c r="I5" s="391">
        <v>6</v>
      </c>
      <c r="J5" s="381" t="s">
        <v>537</v>
      </c>
      <c r="K5" s="308" t="str">
        <f t="shared" si="1"/>
        <v>1.56,18</v>
      </c>
      <c r="L5" s="302" t="s">
        <v>52</v>
      </c>
      <c r="M5" s="301" t="s">
        <v>43</v>
      </c>
      <c r="N5" s="50">
        <f t="shared" si="0"/>
        <v>1</v>
      </c>
      <c r="O5" s="50"/>
      <c r="P5" s="50"/>
      <c r="Q5" s="8"/>
      <c r="R5" s="8"/>
    </row>
    <row r="6" spans="1:18" s="6" customFormat="1" ht="15" outlineLevel="1">
      <c r="A6" s="87">
        <v>4</v>
      </c>
      <c r="B6" s="379">
        <v>636</v>
      </c>
      <c r="C6" s="381" t="s">
        <v>389</v>
      </c>
      <c r="D6" s="382" t="s">
        <v>390</v>
      </c>
      <c r="E6" s="383" t="s">
        <v>246</v>
      </c>
      <c r="F6" s="379" t="s">
        <v>324</v>
      </c>
      <c r="G6" s="14" t="s">
        <v>1092</v>
      </c>
      <c r="H6" s="97">
        <v>1</v>
      </c>
      <c r="I6" s="391" t="s">
        <v>309</v>
      </c>
      <c r="J6" s="381" t="s">
        <v>404</v>
      </c>
      <c r="K6" s="308" t="str">
        <f t="shared" si="1"/>
        <v>1.57,67</v>
      </c>
      <c r="L6" s="302" t="s">
        <v>143</v>
      </c>
      <c r="M6" s="301" t="s">
        <v>44</v>
      </c>
      <c r="N6" s="50">
        <f t="shared" si="0"/>
        <v>1</v>
      </c>
      <c r="O6" s="50"/>
      <c r="P6" s="50"/>
      <c r="Q6" s="8"/>
      <c r="R6" s="8"/>
    </row>
    <row r="7" spans="1:18" s="6" customFormat="1" ht="15" outlineLevel="1">
      <c r="A7" s="87">
        <v>5</v>
      </c>
      <c r="B7" s="374">
        <v>52</v>
      </c>
      <c r="C7" s="377" t="s">
        <v>951</v>
      </c>
      <c r="D7" s="378">
        <v>33991</v>
      </c>
      <c r="E7" s="374" t="s">
        <v>245</v>
      </c>
      <c r="F7" s="374" t="s">
        <v>296</v>
      </c>
      <c r="G7" s="14" t="s">
        <v>1098</v>
      </c>
      <c r="H7" s="97">
        <v>1</v>
      </c>
      <c r="I7" s="374" t="s">
        <v>309</v>
      </c>
      <c r="J7" s="377" t="s">
        <v>954</v>
      </c>
      <c r="K7" s="308" t="str">
        <f t="shared" si="1"/>
        <v>1.58,17</v>
      </c>
      <c r="L7" s="302" t="s">
        <v>144</v>
      </c>
      <c r="M7" s="301" t="s">
        <v>45</v>
      </c>
      <c r="N7" s="50">
        <f t="shared" si="0"/>
        <v>1</v>
      </c>
      <c r="O7" s="50"/>
      <c r="P7" s="50"/>
      <c r="Q7" s="8"/>
      <c r="R7" s="8"/>
    </row>
    <row r="8" spans="1:18" s="6" customFormat="1" ht="15" outlineLevel="1">
      <c r="A8" s="87">
        <v>6</v>
      </c>
      <c r="B8" s="388">
        <v>135</v>
      </c>
      <c r="C8" s="389" t="s">
        <v>382</v>
      </c>
      <c r="D8" s="395" t="s">
        <v>383</v>
      </c>
      <c r="E8" s="388" t="s">
        <v>248</v>
      </c>
      <c r="F8" s="388" t="s">
        <v>324</v>
      </c>
      <c r="G8" s="14" t="s">
        <v>1086</v>
      </c>
      <c r="H8" s="97">
        <v>1</v>
      </c>
      <c r="I8" s="388" t="s">
        <v>309</v>
      </c>
      <c r="J8" s="392" t="s">
        <v>400</v>
      </c>
      <c r="K8" s="308" t="str">
        <f t="shared" si="1"/>
        <v>1.58,18</v>
      </c>
      <c r="L8" s="302" t="s">
        <v>145</v>
      </c>
      <c r="M8" s="301" t="s">
        <v>46</v>
      </c>
      <c r="N8" s="50">
        <f t="shared" si="0"/>
        <v>1</v>
      </c>
      <c r="O8" s="50"/>
      <c r="P8" s="50"/>
      <c r="Q8" s="8"/>
      <c r="R8" s="8"/>
    </row>
    <row r="9" spans="1:18" s="6" customFormat="1" ht="15" outlineLevel="1">
      <c r="A9" s="87">
        <v>7</v>
      </c>
      <c r="B9" s="329">
        <v>330</v>
      </c>
      <c r="C9" s="333" t="s">
        <v>394</v>
      </c>
      <c r="D9" s="387" t="s">
        <v>953</v>
      </c>
      <c r="E9" s="329" t="s">
        <v>328</v>
      </c>
      <c r="F9" s="329" t="s">
        <v>329</v>
      </c>
      <c r="G9" s="14" t="s">
        <v>1088</v>
      </c>
      <c r="H9" s="97">
        <v>1</v>
      </c>
      <c r="I9" s="329">
        <v>5</v>
      </c>
      <c r="J9" s="331" t="s">
        <v>407</v>
      </c>
      <c r="K9" s="308" t="str">
        <f t="shared" si="1"/>
        <v>1.58,48</v>
      </c>
      <c r="L9" s="302" t="s">
        <v>81</v>
      </c>
      <c r="M9" s="301">
        <v>1</v>
      </c>
      <c r="N9" s="50">
        <f t="shared" si="0"/>
        <v>1</v>
      </c>
      <c r="O9" s="50"/>
      <c r="P9" s="50"/>
      <c r="Q9" s="8"/>
      <c r="R9" s="8"/>
    </row>
    <row r="10" spans="1:18" s="6" customFormat="1" ht="15" outlineLevel="1">
      <c r="A10" s="87">
        <v>8</v>
      </c>
      <c r="B10" s="329">
        <v>300</v>
      </c>
      <c r="C10" s="331" t="s">
        <v>392</v>
      </c>
      <c r="D10" s="387" t="s">
        <v>393</v>
      </c>
      <c r="E10" s="329" t="s">
        <v>328</v>
      </c>
      <c r="F10" s="329" t="s">
        <v>329</v>
      </c>
      <c r="G10" s="14" t="s">
        <v>1096</v>
      </c>
      <c r="H10" s="97">
        <v>1</v>
      </c>
      <c r="I10" s="329">
        <v>4</v>
      </c>
      <c r="J10" s="331" t="s">
        <v>406</v>
      </c>
      <c r="K10" s="308" t="str">
        <f t="shared" si="1"/>
        <v>1.58,52</v>
      </c>
      <c r="L10" s="302" t="s">
        <v>146</v>
      </c>
      <c r="M10" s="301">
        <v>2</v>
      </c>
      <c r="N10" s="50">
        <f t="shared" si="0"/>
        <v>1</v>
      </c>
      <c r="O10" s="50"/>
      <c r="P10" s="50"/>
      <c r="Q10" s="8"/>
      <c r="R10" s="8"/>
    </row>
    <row r="11" spans="1:18" s="6" customFormat="1" ht="15" outlineLevel="1">
      <c r="A11" s="87">
        <v>9</v>
      </c>
      <c r="B11" s="379">
        <v>605</v>
      </c>
      <c r="C11" s="381" t="s">
        <v>387</v>
      </c>
      <c r="D11" s="382" t="s">
        <v>388</v>
      </c>
      <c r="E11" s="383" t="s">
        <v>246</v>
      </c>
      <c r="F11" s="379" t="s">
        <v>324</v>
      </c>
      <c r="G11" s="14" t="s">
        <v>1094</v>
      </c>
      <c r="H11" s="97">
        <v>1</v>
      </c>
      <c r="I11" s="391">
        <v>3</v>
      </c>
      <c r="J11" s="381" t="s">
        <v>403</v>
      </c>
      <c r="K11" s="308" t="str">
        <f t="shared" si="1"/>
        <v>1.59,96</v>
      </c>
      <c r="L11" s="302" t="s">
        <v>147</v>
      </c>
      <c r="M11" s="301">
        <v>3</v>
      </c>
      <c r="N11" s="50">
        <f t="shared" si="0"/>
        <v>1</v>
      </c>
      <c r="O11" s="50"/>
      <c r="P11" s="50"/>
      <c r="Q11" s="8"/>
      <c r="R11" s="8"/>
    </row>
    <row r="12" spans="1:18" s="6" customFormat="1" ht="15" outlineLevel="1">
      <c r="A12" s="87">
        <v>10</v>
      </c>
      <c r="B12" s="329">
        <v>161</v>
      </c>
      <c r="C12" s="333" t="s">
        <v>386</v>
      </c>
      <c r="D12" s="366">
        <v>34280</v>
      </c>
      <c r="E12" s="366" t="s">
        <v>247</v>
      </c>
      <c r="F12" s="329" t="s">
        <v>298</v>
      </c>
      <c r="G12" s="14" t="s">
        <v>1087</v>
      </c>
      <c r="H12" s="97">
        <v>1</v>
      </c>
      <c r="I12" s="329">
        <v>2</v>
      </c>
      <c r="J12" s="333" t="s">
        <v>402</v>
      </c>
      <c r="K12" s="308" t="str">
        <f t="shared" si="1"/>
        <v>2.00,17</v>
      </c>
      <c r="L12" s="302" t="s">
        <v>148</v>
      </c>
      <c r="M12" s="301" t="s">
        <v>47</v>
      </c>
      <c r="N12" s="50">
        <f t="shared" si="0"/>
        <v>1</v>
      </c>
      <c r="O12" s="50"/>
      <c r="P12" s="50"/>
      <c r="Q12" s="8"/>
      <c r="R12" s="8"/>
    </row>
    <row r="13" spans="1:18" s="6" customFormat="1" ht="15" outlineLevel="1">
      <c r="A13" s="87">
        <v>11</v>
      </c>
      <c r="B13" s="329">
        <v>180</v>
      </c>
      <c r="C13" s="333" t="s">
        <v>297</v>
      </c>
      <c r="D13" s="366">
        <v>34126</v>
      </c>
      <c r="E13" s="366" t="s">
        <v>247</v>
      </c>
      <c r="F13" s="329" t="s">
        <v>298</v>
      </c>
      <c r="G13" s="14" t="s">
        <v>154</v>
      </c>
      <c r="H13" s="97">
        <v>1</v>
      </c>
      <c r="I13" s="329">
        <v>1</v>
      </c>
      <c r="J13" s="333" t="s">
        <v>306</v>
      </c>
      <c r="K13" s="308" t="str">
        <f t="shared" si="1"/>
        <v>2.00,25</v>
      </c>
      <c r="L13" s="302" t="s">
        <v>149</v>
      </c>
      <c r="M13" s="301" t="s">
        <v>48</v>
      </c>
      <c r="N13" s="50">
        <f t="shared" si="0"/>
        <v>1</v>
      </c>
      <c r="O13" s="50"/>
      <c r="P13" s="50"/>
      <c r="Q13" s="8"/>
      <c r="R13" s="8"/>
    </row>
    <row r="14" spans="1:18" s="6" customFormat="1" ht="15" outlineLevel="1">
      <c r="A14" s="87">
        <v>12</v>
      </c>
      <c r="B14" s="329">
        <v>169</v>
      </c>
      <c r="C14" s="333" t="s">
        <v>299</v>
      </c>
      <c r="D14" s="366">
        <v>34341</v>
      </c>
      <c r="E14" s="366" t="s">
        <v>247</v>
      </c>
      <c r="F14" s="329" t="s">
        <v>298</v>
      </c>
      <c r="G14" s="14" t="s">
        <v>1097</v>
      </c>
      <c r="H14" s="97">
        <v>2</v>
      </c>
      <c r="I14" s="329" t="s">
        <v>304</v>
      </c>
      <c r="J14" s="333" t="s">
        <v>307</v>
      </c>
      <c r="K14" s="308" t="str">
        <f t="shared" si="1"/>
        <v>2.01,43</v>
      </c>
      <c r="L14" s="302" t="s">
        <v>150</v>
      </c>
      <c r="M14" s="301" t="s">
        <v>49</v>
      </c>
      <c r="N14" s="50">
        <f t="shared" si="0"/>
        <v>2</v>
      </c>
      <c r="O14" s="50"/>
      <c r="P14" s="50"/>
      <c r="Q14" s="8"/>
      <c r="R14" s="8"/>
    </row>
    <row r="15" spans="1:18" s="6" customFormat="1" ht="15" outlineLevel="1">
      <c r="A15" s="87">
        <v>13</v>
      </c>
      <c r="B15" s="388">
        <v>92</v>
      </c>
      <c r="C15" s="393" t="s">
        <v>514</v>
      </c>
      <c r="D15" s="390">
        <v>34758</v>
      </c>
      <c r="E15" s="388" t="s">
        <v>245</v>
      </c>
      <c r="F15" s="388" t="s">
        <v>324</v>
      </c>
      <c r="G15" s="14" t="s">
        <v>1090</v>
      </c>
      <c r="H15" s="97">
        <v>2</v>
      </c>
      <c r="I15" s="388" t="s">
        <v>309</v>
      </c>
      <c r="J15" s="392" t="s">
        <v>371</v>
      </c>
      <c r="K15" s="308" t="str">
        <f t="shared" si="1"/>
        <v>2.01,60</v>
      </c>
      <c r="L15" s="302" t="s">
        <v>151</v>
      </c>
      <c r="M15" s="301" t="s">
        <v>50</v>
      </c>
      <c r="N15" s="50">
        <f t="shared" si="0"/>
        <v>2</v>
      </c>
      <c r="O15" s="50"/>
      <c r="P15" s="50"/>
      <c r="Q15" s="8"/>
      <c r="R15" s="8"/>
    </row>
    <row r="16" spans="1:18" s="6" customFormat="1" ht="15" outlineLevel="1">
      <c r="A16" s="87">
        <v>14</v>
      </c>
      <c r="B16" s="388">
        <v>128</v>
      </c>
      <c r="C16" s="389" t="s">
        <v>331</v>
      </c>
      <c r="D16" s="390">
        <v>34692</v>
      </c>
      <c r="E16" s="388" t="s">
        <v>248</v>
      </c>
      <c r="F16" s="388" t="s">
        <v>302</v>
      </c>
      <c r="G16" s="14" t="s">
        <v>1089</v>
      </c>
      <c r="H16" s="97">
        <v>2</v>
      </c>
      <c r="I16" s="388" t="s">
        <v>309</v>
      </c>
      <c r="J16" s="392" t="s">
        <v>339</v>
      </c>
      <c r="K16" s="308" t="str">
        <f t="shared" si="1"/>
        <v>2.05,48</v>
      </c>
      <c r="L16" s="50"/>
      <c r="M16" s="50"/>
      <c r="N16" s="50">
        <f t="shared" si="0"/>
        <v>2</v>
      </c>
      <c r="O16" s="50"/>
      <c r="P16" s="50"/>
      <c r="Q16" s="8"/>
      <c r="R16" s="8"/>
    </row>
    <row r="17" spans="1:18" s="6" customFormat="1" ht="15" outlineLevel="1">
      <c r="A17" s="87">
        <v>15</v>
      </c>
      <c r="B17" s="384">
        <v>40</v>
      </c>
      <c r="C17" s="385" t="s">
        <v>391</v>
      </c>
      <c r="D17" s="386">
        <v>34351</v>
      </c>
      <c r="E17" s="386" t="s">
        <v>240</v>
      </c>
      <c r="F17" s="384" t="s">
        <v>298</v>
      </c>
      <c r="G17" s="14" t="s">
        <v>1085</v>
      </c>
      <c r="H17" s="97">
        <v>2</v>
      </c>
      <c r="I17" s="384" t="s">
        <v>304</v>
      </c>
      <c r="J17" s="385" t="s">
        <v>405</v>
      </c>
      <c r="K17" s="308" t="str">
        <f t="shared" si="1"/>
        <v>2.09,22</v>
      </c>
      <c r="L17" s="50"/>
      <c r="M17" s="50"/>
      <c r="N17" s="50">
        <f t="shared" si="0"/>
        <v>2</v>
      </c>
      <c r="O17" s="50"/>
      <c r="P17" s="50"/>
      <c r="Q17" s="8"/>
      <c r="R17" s="8"/>
    </row>
    <row r="18" spans="1:18" s="6" customFormat="1" ht="15" outlineLevel="1">
      <c r="A18" s="87"/>
      <c r="B18" s="388">
        <v>31</v>
      </c>
      <c r="C18" s="392" t="s">
        <v>952</v>
      </c>
      <c r="D18" s="390">
        <v>33038</v>
      </c>
      <c r="E18" s="397" t="s">
        <v>245</v>
      </c>
      <c r="F18" s="397" t="s">
        <v>324</v>
      </c>
      <c r="G18" s="14" t="s">
        <v>766</v>
      </c>
      <c r="H18" s="97" t="s">
        <v>50</v>
      </c>
      <c r="I18" s="388" t="s">
        <v>429</v>
      </c>
      <c r="J18" s="392" t="s">
        <v>409</v>
      </c>
      <c r="K18" s="308" t="str">
        <f t="shared" si="1"/>
        <v>DNS</v>
      </c>
      <c r="L18" s="50"/>
      <c r="M18" s="50"/>
      <c r="N18" s="50" t="str">
        <f t="shared" si="0"/>
        <v>б/р</v>
      </c>
      <c r="O18" s="50"/>
      <c r="P18" s="50"/>
      <c r="Q18" s="8"/>
      <c r="R18" s="8"/>
    </row>
    <row r="19" spans="1:18" s="6" customFormat="1" ht="15" outlineLevel="1">
      <c r="A19" s="87"/>
      <c r="B19" s="223"/>
      <c r="C19" s="224"/>
      <c r="D19" s="46"/>
      <c r="E19" s="51"/>
      <c r="F19" s="223"/>
      <c r="G19" s="14"/>
      <c r="H19" s="97">
        <f>N19</f>
      </c>
      <c r="I19" s="223"/>
      <c r="J19" s="239"/>
      <c r="K19" s="308">
        <f t="shared" si="1"/>
        <v>0</v>
      </c>
      <c r="L19" s="50"/>
      <c r="M19" s="50"/>
      <c r="N19" s="50">
        <f t="shared" si="0"/>
      </c>
      <c r="O19" s="50"/>
      <c r="P19" s="50"/>
      <c r="Q19" s="8"/>
      <c r="R19" s="8"/>
    </row>
    <row r="20" spans="1:18" s="6" customFormat="1" ht="15" outlineLevel="1">
      <c r="A20" s="87"/>
      <c r="B20" s="19"/>
      <c r="C20" s="226"/>
      <c r="D20" s="46"/>
      <c r="E20" s="46"/>
      <c r="F20" s="19"/>
      <c r="G20" s="14"/>
      <c r="H20" s="97">
        <f>N20</f>
      </c>
      <c r="I20" s="19"/>
      <c r="J20" s="17"/>
      <c r="K20" s="308">
        <f t="shared" si="1"/>
        <v>0</v>
      </c>
      <c r="L20" s="50"/>
      <c r="M20" s="50"/>
      <c r="N20" s="50">
        <f t="shared" si="0"/>
      </c>
      <c r="O20" s="50"/>
      <c r="P20" s="50"/>
      <c r="Q20" s="8"/>
      <c r="R20" s="8"/>
    </row>
    <row r="21" spans="1:18" s="1" customFormat="1" ht="14.25">
      <c r="A21" s="3"/>
      <c r="B21" s="3"/>
      <c r="C21" s="22" t="s">
        <v>6</v>
      </c>
      <c r="D21" s="5"/>
      <c r="E21" s="26" t="s">
        <v>130</v>
      </c>
      <c r="F21" s="26" t="s">
        <v>845</v>
      </c>
      <c r="G21" s="3"/>
      <c r="H21" s="22"/>
      <c r="I21" s="3"/>
      <c r="J21" s="6"/>
      <c r="K21" s="6"/>
      <c r="L21" s="6"/>
      <c r="M21" s="6"/>
      <c r="N21" s="6"/>
      <c r="O21" s="6"/>
      <c r="P21" s="6"/>
      <c r="Q21" s="7"/>
      <c r="R21" s="7"/>
    </row>
    <row r="22" spans="1:18" s="1" customFormat="1" ht="41.25" customHeight="1">
      <c r="A22" s="23" t="s">
        <v>5</v>
      </c>
      <c r="B22" s="10" t="s">
        <v>2</v>
      </c>
      <c r="C22" s="11" t="s">
        <v>1</v>
      </c>
      <c r="D22" s="24" t="s">
        <v>3</v>
      </c>
      <c r="E22" s="10" t="s">
        <v>36</v>
      </c>
      <c r="F22" s="10" t="s">
        <v>469</v>
      </c>
      <c r="G22" s="27" t="s">
        <v>4</v>
      </c>
      <c r="H22" s="117"/>
      <c r="I22" s="12" t="s">
        <v>22</v>
      </c>
      <c r="J22" s="13" t="s">
        <v>39</v>
      </c>
      <c r="K22" s="6"/>
      <c r="L22" s="6"/>
      <c r="M22" s="6"/>
      <c r="N22" s="6"/>
      <c r="O22" s="6"/>
      <c r="P22" s="6"/>
      <c r="Q22" s="7"/>
      <c r="R22" s="7"/>
    </row>
    <row r="23" spans="1:18" s="1" customFormat="1" ht="14.25">
      <c r="A23" s="3">
        <v>3</v>
      </c>
      <c r="B23" s="388">
        <v>135</v>
      </c>
      <c r="C23" s="389" t="s">
        <v>382</v>
      </c>
      <c r="D23" s="395" t="s">
        <v>383</v>
      </c>
      <c r="E23" s="388" t="s">
        <v>248</v>
      </c>
      <c r="F23" s="388" t="s">
        <v>324</v>
      </c>
      <c r="G23" s="14" t="s">
        <v>1086</v>
      </c>
      <c r="H23" s="97"/>
      <c r="I23" s="388" t="s">
        <v>309</v>
      </c>
      <c r="J23" s="6"/>
      <c r="K23" s="6"/>
      <c r="L23" s="6"/>
      <c r="M23" s="6"/>
      <c r="N23" s="6"/>
      <c r="O23" s="6"/>
      <c r="P23" s="6"/>
      <c r="Q23" s="7"/>
      <c r="R23" s="7"/>
    </row>
    <row r="24" spans="1:18" s="1" customFormat="1" ht="14.25">
      <c r="A24" s="3">
        <v>6</v>
      </c>
      <c r="B24" s="329">
        <v>330</v>
      </c>
      <c r="C24" s="333" t="s">
        <v>394</v>
      </c>
      <c r="D24" s="387" t="s">
        <v>953</v>
      </c>
      <c r="E24" s="329" t="s">
        <v>328</v>
      </c>
      <c r="F24" s="329" t="s">
        <v>329</v>
      </c>
      <c r="G24" s="14" t="s">
        <v>1088</v>
      </c>
      <c r="H24" s="97"/>
      <c r="I24" s="329" t="s">
        <v>304</v>
      </c>
      <c r="J24" s="6"/>
      <c r="K24" s="6"/>
      <c r="L24" s="6"/>
      <c r="M24" s="6"/>
      <c r="N24" s="6"/>
      <c r="O24" s="6"/>
      <c r="P24" s="6"/>
      <c r="Q24" s="7"/>
      <c r="R24" s="7"/>
    </row>
    <row r="25" spans="1:18" s="1" customFormat="1" ht="14.25">
      <c r="A25" s="3">
        <v>5</v>
      </c>
      <c r="B25" s="329">
        <v>161</v>
      </c>
      <c r="C25" s="333" t="s">
        <v>386</v>
      </c>
      <c r="D25" s="366">
        <v>34280</v>
      </c>
      <c r="E25" s="366" t="s">
        <v>247</v>
      </c>
      <c r="F25" s="329" t="s">
        <v>298</v>
      </c>
      <c r="G25" s="14" t="s">
        <v>1087</v>
      </c>
      <c r="H25" s="97"/>
      <c r="I25" s="329" t="s">
        <v>304</v>
      </c>
      <c r="J25" s="6"/>
      <c r="K25" s="6"/>
      <c r="L25" s="6"/>
      <c r="M25" s="6"/>
      <c r="N25" s="6"/>
      <c r="O25" s="6"/>
      <c r="P25" s="6"/>
      <c r="Q25" s="7"/>
      <c r="R25" s="7"/>
    </row>
    <row r="26" spans="1:18" s="1" customFormat="1" ht="14.25">
      <c r="A26" s="3">
        <v>4</v>
      </c>
      <c r="B26" s="329">
        <v>180</v>
      </c>
      <c r="C26" s="333" t="s">
        <v>297</v>
      </c>
      <c r="D26" s="366">
        <v>34126</v>
      </c>
      <c r="E26" s="366" t="s">
        <v>247</v>
      </c>
      <c r="F26" s="329" t="s">
        <v>298</v>
      </c>
      <c r="G26" s="14" t="s">
        <v>154</v>
      </c>
      <c r="H26" s="97"/>
      <c r="I26" s="329" t="s">
        <v>304</v>
      </c>
      <c r="J26" s="6"/>
      <c r="K26" s="6"/>
      <c r="L26" s="6"/>
      <c r="M26" s="6"/>
      <c r="N26" s="6"/>
      <c r="O26" s="6"/>
      <c r="P26" s="6"/>
      <c r="Q26" s="7"/>
      <c r="R26" s="7"/>
    </row>
    <row r="27" spans="1:18" s="1" customFormat="1" ht="14.25">
      <c r="A27" s="3">
        <v>8</v>
      </c>
      <c r="B27" s="388">
        <v>92</v>
      </c>
      <c r="C27" s="393" t="s">
        <v>514</v>
      </c>
      <c r="D27" s="390">
        <v>34758</v>
      </c>
      <c r="E27" s="388" t="s">
        <v>245</v>
      </c>
      <c r="F27" s="388" t="s">
        <v>324</v>
      </c>
      <c r="G27" s="14" t="s">
        <v>1090</v>
      </c>
      <c r="H27" s="97"/>
      <c r="I27" s="388" t="s">
        <v>309</v>
      </c>
      <c r="J27" s="6"/>
      <c r="K27" s="6"/>
      <c r="L27" s="6"/>
      <c r="M27" s="6"/>
      <c r="N27" s="6"/>
      <c r="O27" s="6"/>
      <c r="P27" s="6"/>
      <c r="Q27" s="7"/>
      <c r="R27" s="7"/>
    </row>
    <row r="28" spans="1:18" s="1" customFormat="1" ht="14.25">
      <c r="A28" s="3">
        <v>7</v>
      </c>
      <c r="B28" s="388">
        <v>128</v>
      </c>
      <c r="C28" s="389" t="s">
        <v>331</v>
      </c>
      <c r="D28" s="390">
        <v>34692</v>
      </c>
      <c r="E28" s="388" t="s">
        <v>248</v>
      </c>
      <c r="F28" s="388" t="s">
        <v>302</v>
      </c>
      <c r="G28" s="14" t="s">
        <v>1089</v>
      </c>
      <c r="H28" s="97"/>
      <c r="I28" s="388" t="s">
        <v>309</v>
      </c>
      <c r="J28" s="6"/>
      <c r="K28" s="6"/>
      <c r="L28" s="6"/>
      <c r="M28" s="6"/>
      <c r="N28" s="6"/>
      <c r="O28" s="6"/>
      <c r="P28" s="6"/>
      <c r="Q28" s="7"/>
      <c r="R28" s="7"/>
    </row>
    <row r="29" spans="1:18" s="1" customFormat="1" ht="14.25">
      <c r="A29" s="3">
        <v>2</v>
      </c>
      <c r="B29" s="384">
        <v>40</v>
      </c>
      <c r="C29" s="385" t="s">
        <v>391</v>
      </c>
      <c r="D29" s="386">
        <v>34351</v>
      </c>
      <c r="E29" s="386" t="s">
        <v>240</v>
      </c>
      <c r="F29" s="384" t="s">
        <v>298</v>
      </c>
      <c r="G29" s="14" t="s">
        <v>1085</v>
      </c>
      <c r="H29" s="97"/>
      <c r="I29" s="384" t="s">
        <v>304</v>
      </c>
      <c r="J29" s="6"/>
      <c r="K29" s="6"/>
      <c r="L29" s="6"/>
      <c r="M29" s="6"/>
      <c r="N29" s="6"/>
      <c r="O29" s="6"/>
      <c r="P29" s="6"/>
      <c r="Q29" s="7"/>
      <c r="R29" s="7"/>
    </row>
    <row r="30" spans="1:18" s="1" customFormat="1" ht="14.25">
      <c r="A30" s="3">
        <v>1</v>
      </c>
      <c r="B30" s="388">
        <v>31</v>
      </c>
      <c r="C30" s="392" t="s">
        <v>952</v>
      </c>
      <c r="D30" s="390">
        <v>33038</v>
      </c>
      <c r="E30" s="397" t="s">
        <v>245</v>
      </c>
      <c r="F30" s="397" t="s">
        <v>324</v>
      </c>
      <c r="G30" s="14" t="s">
        <v>766</v>
      </c>
      <c r="H30" s="97"/>
      <c r="I30" s="388" t="s">
        <v>429</v>
      </c>
      <c r="J30" s="6"/>
      <c r="K30" s="6"/>
      <c r="L30" s="6"/>
      <c r="M30" s="6"/>
      <c r="N30" s="6"/>
      <c r="O30" s="6"/>
      <c r="P30" s="6"/>
      <c r="Q30" s="7"/>
      <c r="R30" s="7"/>
    </row>
    <row r="31" spans="1:18" s="1" customFormat="1" ht="14.25">
      <c r="A31" s="3"/>
      <c r="B31" s="16"/>
      <c r="C31" s="43"/>
      <c r="D31" s="51"/>
      <c r="E31" s="15"/>
      <c r="F31" s="15"/>
      <c r="G31" s="14"/>
      <c r="H31" s="51"/>
      <c r="I31" s="16"/>
      <c r="J31" s="6"/>
      <c r="K31" s="6"/>
      <c r="L31" s="6"/>
      <c r="M31" s="6"/>
      <c r="N31" s="6"/>
      <c r="O31" s="6"/>
      <c r="P31" s="6"/>
      <c r="Q31" s="7"/>
      <c r="R31" s="7"/>
    </row>
    <row r="32" spans="1:18" s="1" customFormat="1" ht="14.25">
      <c r="A32" s="3"/>
      <c r="B32" s="3"/>
      <c r="C32" s="22" t="s">
        <v>7</v>
      </c>
      <c r="D32" s="5"/>
      <c r="E32" s="3"/>
      <c r="F32" s="3"/>
      <c r="G32" s="3"/>
      <c r="H32" s="22"/>
      <c r="I32" s="3"/>
      <c r="J32" s="6"/>
      <c r="K32" s="6"/>
      <c r="L32" s="6"/>
      <c r="M32" s="6"/>
      <c r="N32" s="6"/>
      <c r="O32" s="6"/>
      <c r="P32" s="6"/>
      <c r="Q32" s="7"/>
      <c r="R32" s="7"/>
    </row>
    <row r="33" spans="1:18" s="1" customFormat="1" ht="41.25" customHeight="1">
      <c r="A33" s="23" t="s">
        <v>5</v>
      </c>
      <c r="B33" s="10" t="s">
        <v>2</v>
      </c>
      <c r="C33" s="11" t="s">
        <v>1</v>
      </c>
      <c r="D33" s="24" t="s">
        <v>3</v>
      </c>
      <c r="E33" s="10" t="s">
        <v>36</v>
      </c>
      <c r="F33" s="10" t="s">
        <v>469</v>
      </c>
      <c r="G33" s="27" t="s">
        <v>4</v>
      </c>
      <c r="H33" s="117"/>
      <c r="I33" s="12" t="s">
        <v>22</v>
      </c>
      <c r="J33" s="13" t="s">
        <v>39</v>
      </c>
      <c r="K33" s="6"/>
      <c r="L33" s="6"/>
      <c r="M33" s="6"/>
      <c r="N33" s="6"/>
      <c r="O33" s="6"/>
      <c r="P33" s="6"/>
      <c r="Q33" s="7"/>
      <c r="R33" s="7"/>
    </row>
    <row r="34" spans="1:18" s="1" customFormat="1" ht="14.25">
      <c r="A34" s="3">
        <v>3</v>
      </c>
      <c r="B34" s="379">
        <v>608</v>
      </c>
      <c r="C34" s="381" t="s">
        <v>521</v>
      </c>
      <c r="D34" s="382" t="s">
        <v>522</v>
      </c>
      <c r="E34" s="383" t="s">
        <v>246</v>
      </c>
      <c r="F34" s="379" t="s">
        <v>324</v>
      </c>
      <c r="G34" s="14" t="s">
        <v>1093</v>
      </c>
      <c r="H34" s="97"/>
      <c r="I34" s="391" t="s">
        <v>304</v>
      </c>
      <c r="J34" s="6"/>
      <c r="K34" s="6"/>
      <c r="L34" s="6"/>
      <c r="M34" s="6"/>
      <c r="N34" s="6"/>
      <c r="O34" s="6"/>
      <c r="P34" s="6"/>
      <c r="Q34" s="7"/>
      <c r="R34" s="7"/>
    </row>
    <row r="35" spans="1:18" s="1" customFormat="1" ht="14.25">
      <c r="A35" s="3">
        <v>1</v>
      </c>
      <c r="B35" s="367">
        <v>258</v>
      </c>
      <c r="C35" s="368" t="s">
        <v>397</v>
      </c>
      <c r="D35" s="369">
        <v>33996</v>
      </c>
      <c r="E35" s="370" t="s">
        <v>301</v>
      </c>
      <c r="F35" s="367" t="s">
        <v>302</v>
      </c>
      <c r="G35" s="14" t="s">
        <v>1091</v>
      </c>
      <c r="H35" s="97"/>
      <c r="I35" s="373" t="s">
        <v>304</v>
      </c>
      <c r="J35" s="6"/>
      <c r="K35" s="6"/>
      <c r="L35" s="6"/>
      <c r="M35" s="6"/>
      <c r="N35" s="6"/>
      <c r="O35" s="6"/>
      <c r="P35" s="6"/>
      <c r="Q35" s="7"/>
      <c r="R35" s="7"/>
    </row>
    <row r="36" spans="1:18" s="1" customFormat="1" ht="14.25">
      <c r="A36" s="3">
        <v>5</v>
      </c>
      <c r="B36" s="379">
        <v>604</v>
      </c>
      <c r="C36" s="381" t="s">
        <v>517</v>
      </c>
      <c r="D36" s="382" t="s">
        <v>518</v>
      </c>
      <c r="E36" s="383" t="s">
        <v>246</v>
      </c>
      <c r="F36" s="379" t="s">
        <v>324</v>
      </c>
      <c r="G36" s="14" t="s">
        <v>1095</v>
      </c>
      <c r="H36" s="97"/>
      <c r="I36" s="391" t="s">
        <v>304</v>
      </c>
      <c r="J36" s="6"/>
      <c r="K36" s="6"/>
      <c r="L36" s="6"/>
      <c r="M36" s="6"/>
      <c r="N36" s="6"/>
      <c r="O36" s="6"/>
      <c r="P36" s="6"/>
      <c r="Q36" s="7"/>
      <c r="R36" s="7"/>
    </row>
    <row r="37" spans="1:18" s="1" customFormat="1" ht="14.25">
      <c r="A37" s="3">
        <v>2</v>
      </c>
      <c r="B37" s="379">
        <v>636</v>
      </c>
      <c r="C37" s="381" t="s">
        <v>389</v>
      </c>
      <c r="D37" s="382" t="s">
        <v>390</v>
      </c>
      <c r="E37" s="383" t="s">
        <v>246</v>
      </c>
      <c r="F37" s="379" t="s">
        <v>324</v>
      </c>
      <c r="G37" s="14" t="s">
        <v>1092</v>
      </c>
      <c r="H37" s="97"/>
      <c r="I37" s="391" t="s">
        <v>309</v>
      </c>
      <c r="J37" s="6"/>
      <c r="K37" s="6"/>
      <c r="L37" s="6"/>
      <c r="M37" s="6"/>
      <c r="N37" s="6"/>
      <c r="O37" s="6"/>
      <c r="P37" s="6"/>
      <c r="Q37" s="7"/>
      <c r="R37" s="7"/>
    </row>
    <row r="38" spans="1:18" s="1" customFormat="1" ht="14.25">
      <c r="A38" s="3">
        <v>8</v>
      </c>
      <c r="B38" s="374">
        <v>52</v>
      </c>
      <c r="C38" s="377" t="s">
        <v>951</v>
      </c>
      <c r="D38" s="378">
        <v>33991</v>
      </c>
      <c r="E38" s="374" t="s">
        <v>245</v>
      </c>
      <c r="F38" s="374" t="s">
        <v>296</v>
      </c>
      <c r="G38" s="14" t="s">
        <v>1098</v>
      </c>
      <c r="H38" s="97"/>
      <c r="I38" s="374" t="s">
        <v>309</v>
      </c>
      <c r="J38" s="6"/>
      <c r="K38" s="6"/>
      <c r="L38" s="6"/>
      <c r="M38" s="6"/>
      <c r="N38" s="6"/>
      <c r="O38" s="6"/>
      <c r="P38" s="6"/>
      <c r="Q38" s="7"/>
      <c r="R38" s="7"/>
    </row>
    <row r="39" spans="1:18" s="1" customFormat="1" ht="14.25">
      <c r="A39" s="3">
        <v>6</v>
      </c>
      <c r="B39" s="329">
        <v>300</v>
      </c>
      <c r="C39" s="331" t="s">
        <v>392</v>
      </c>
      <c r="D39" s="387" t="s">
        <v>393</v>
      </c>
      <c r="E39" s="329" t="s">
        <v>328</v>
      </c>
      <c r="F39" s="329" t="s">
        <v>329</v>
      </c>
      <c r="G39" s="14" t="s">
        <v>1096</v>
      </c>
      <c r="H39" s="97"/>
      <c r="I39" s="329" t="s">
        <v>304</v>
      </c>
      <c r="J39" s="6"/>
      <c r="K39" s="6"/>
      <c r="L39" s="6"/>
      <c r="M39" s="6"/>
      <c r="N39" s="6"/>
      <c r="O39" s="6"/>
      <c r="P39" s="6"/>
      <c r="Q39" s="7"/>
      <c r="R39" s="7"/>
    </row>
    <row r="40" spans="1:9" ht="15">
      <c r="A40" s="3">
        <v>4</v>
      </c>
      <c r="B40" s="379">
        <v>605</v>
      </c>
      <c r="C40" s="381" t="s">
        <v>387</v>
      </c>
      <c r="D40" s="382" t="s">
        <v>388</v>
      </c>
      <c r="E40" s="383" t="s">
        <v>246</v>
      </c>
      <c r="F40" s="379" t="s">
        <v>324</v>
      </c>
      <c r="G40" s="14" t="s">
        <v>1094</v>
      </c>
      <c r="H40" s="97"/>
      <c r="I40" s="391" t="s">
        <v>304</v>
      </c>
    </row>
    <row r="41" spans="1:9" ht="15">
      <c r="A41" s="3">
        <v>7</v>
      </c>
      <c r="B41" s="329">
        <v>169</v>
      </c>
      <c r="C41" s="333" t="s">
        <v>299</v>
      </c>
      <c r="D41" s="366">
        <v>34341</v>
      </c>
      <c r="E41" s="366" t="s">
        <v>247</v>
      </c>
      <c r="F41" s="329" t="s">
        <v>298</v>
      </c>
      <c r="G41" s="14" t="s">
        <v>1097</v>
      </c>
      <c r="H41" s="97"/>
      <c r="I41" s="329" t="s">
        <v>304</v>
      </c>
    </row>
    <row r="42" spans="2:9" ht="15">
      <c r="B42" s="19"/>
      <c r="C42" s="226"/>
      <c r="D42" s="46"/>
      <c r="E42" s="46"/>
      <c r="F42" s="19"/>
      <c r="G42" s="14"/>
      <c r="H42" s="51"/>
      <c r="I42" s="19"/>
    </row>
    <row r="43" spans="2:9" ht="15">
      <c r="B43" s="38"/>
      <c r="C43" s="39"/>
      <c r="D43" s="41"/>
      <c r="E43" s="40"/>
      <c r="F43" s="40"/>
      <c r="G43" s="14"/>
      <c r="H43" s="15"/>
      <c r="I43" s="42"/>
    </row>
    <row r="44" spans="2:9" ht="15">
      <c r="B44" s="19"/>
      <c r="C44" s="29"/>
      <c r="D44" s="15"/>
      <c r="E44" s="40"/>
      <c r="F44" s="40"/>
      <c r="G44" s="14"/>
      <c r="H44" s="15"/>
      <c r="I44" s="42"/>
    </row>
    <row r="45" spans="2:9" ht="15">
      <c r="B45" s="16"/>
      <c r="C45" s="43"/>
      <c r="D45" s="51"/>
      <c r="E45" s="15"/>
      <c r="F45" s="15"/>
      <c r="G45" s="14"/>
      <c r="H45" s="15"/>
      <c r="I45" s="16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3"/>
  <dimension ref="A1:Y27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2.28125" style="26" customWidth="1"/>
    <col min="7" max="7" width="7.140625" style="3" customWidth="1"/>
    <col min="8" max="8" width="4.421875" style="3" customWidth="1"/>
    <col min="9" max="9" width="3.00390625" style="3" customWidth="1"/>
    <col min="10" max="10" width="21.421875" style="6" customWidth="1"/>
    <col min="11" max="11" width="12.421875" style="6" hidden="1" customWidth="1"/>
    <col min="12" max="12" width="10.28125" style="50" hidden="1" customWidth="1"/>
    <col min="13" max="14" width="9.140625" style="50" hidden="1" customWidth="1"/>
    <col min="15" max="23" width="9.140625" style="50" customWidth="1"/>
    <col min="24" max="25" width="9.140625" style="8" customWidth="1"/>
  </cols>
  <sheetData>
    <row r="1" spans="3:10" ht="15.75">
      <c r="C1" s="4" t="s">
        <v>284</v>
      </c>
      <c r="E1" s="3"/>
      <c r="F1" s="3"/>
      <c r="J1" s="26" t="s">
        <v>869</v>
      </c>
    </row>
    <row r="2" spans="1:15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12</v>
      </c>
      <c r="I2" s="12" t="s">
        <v>13</v>
      </c>
      <c r="J2" s="13" t="s">
        <v>14</v>
      </c>
      <c r="L2" s="148" t="s">
        <v>163</v>
      </c>
      <c r="M2" s="147"/>
      <c r="N2" s="148"/>
      <c r="O2" s="148"/>
    </row>
    <row r="3" spans="1:25" s="6" customFormat="1" ht="15" outlineLevel="1">
      <c r="A3" s="87">
        <v>1</v>
      </c>
      <c r="B3" s="394" t="s">
        <v>945</v>
      </c>
      <c r="C3" s="344" t="s">
        <v>946</v>
      </c>
      <c r="D3" s="394" t="s">
        <v>947</v>
      </c>
      <c r="E3" s="383" t="s">
        <v>246</v>
      </c>
      <c r="F3" s="383" t="s">
        <v>298</v>
      </c>
      <c r="G3" s="14" t="s">
        <v>1083</v>
      </c>
      <c r="H3" s="97" t="s">
        <v>46</v>
      </c>
      <c r="I3" s="379">
        <v>8</v>
      </c>
      <c r="J3" s="341" t="s">
        <v>950</v>
      </c>
      <c r="K3" s="52" t="str">
        <f>G3</f>
        <v>2.11,81</v>
      </c>
      <c r="L3" s="301">
        <v>0</v>
      </c>
      <c r="M3" s="301">
        <f>""</f>
      </c>
      <c r="N3" s="148" t="str">
        <f aca="true" t="shared" si="0" ref="N3:N15">VLOOKUP(K3,жен800,2)</f>
        <v>КМС</v>
      </c>
      <c r="O3" s="147"/>
      <c r="P3" s="50"/>
      <c r="Q3" s="50"/>
      <c r="R3" s="50"/>
      <c r="S3" s="50"/>
      <c r="T3" s="50"/>
      <c r="U3" s="50"/>
      <c r="V3" s="50"/>
      <c r="W3" s="50"/>
      <c r="X3" s="8"/>
      <c r="Y3" s="8"/>
    </row>
    <row r="4" spans="1:25" s="6" customFormat="1" ht="15" outlineLevel="1">
      <c r="A4" s="87">
        <v>2</v>
      </c>
      <c r="B4" s="384">
        <v>44</v>
      </c>
      <c r="C4" s="385" t="s">
        <v>577</v>
      </c>
      <c r="D4" s="386">
        <v>34244</v>
      </c>
      <c r="E4" s="386" t="s">
        <v>240</v>
      </c>
      <c r="F4" s="384" t="s">
        <v>298</v>
      </c>
      <c r="G4" s="14" t="s">
        <v>1082</v>
      </c>
      <c r="H4" s="97" t="s">
        <v>46</v>
      </c>
      <c r="I4" s="384">
        <v>7</v>
      </c>
      <c r="J4" s="385" t="s">
        <v>578</v>
      </c>
      <c r="K4" s="52" t="str">
        <f aca="true" t="shared" si="1" ref="K4:K15">G4</f>
        <v>2.12,49</v>
      </c>
      <c r="L4" s="301"/>
      <c r="M4" s="301"/>
      <c r="N4" s="148" t="str">
        <f t="shared" si="0"/>
        <v>КМС</v>
      </c>
      <c r="O4" s="147"/>
      <c r="P4" s="50"/>
      <c r="Q4" s="50"/>
      <c r="R4" s="50"/>
      <c r="S4" s="50"/>
      <c r="T4" s="50"/>
      <c r="U4" s="50"/>
      <c r="V4" s="50"/>
      <c r="W4" s="50"/>
      <c r="X4" s="8"/>
      <c r="Y4" s="8"/>
    </row>
    <row r="5" spans="1:25" s="6" customFormat="1" ht="15" outlineLevel="1">
      <c r="A5" s="87">
        <v>3</v>
      </c>
      <c r="B5" s="394" t="s">
        <v>569</v>
      </c>
      <c r="C5" s="416" t="s">
        <v>570</v>
      </c>
      <c r="D5" s="394" t="s">
        <v>571</v>
      </c>
      <c r="E5" s="383" t="s">
        <v>246</v>
      </c>
      <c r="F5" s="383" t="s">
        <v>324</v>
      </c>
      <c r="G5" s="14" t="s">
        <v>1081</v>
      </c>
      <c r="H5" s="97" t="s">
        <v>46</v>
      </c>
      <c r="I5" s="391">
        <v>6</v>
      </c>
      <c r="J5" s="341" t="s">
        <v>572</v>
      </c>
      <c r="K5" s="52" t="str">
        <f t="shared" si="1"/>
        <v>2.13,00</v>
      </c>
      <c r="L5" s="302" t="s">
        <v>53</v>
      </c>
      <c r="M5" s="301" t="s">
        <v>43</v>
      </c>
      <c r="N5" s="148" t="str">
        <f t="shared" si="0"/>
        <v>КМС</v>
      </c>
      <c r="O5" s="147"/>
      <c r="P5" s="50"/>
      <c r="Q5" s="50"/>
      <c r="R5" s="50"/>
      <c r="S5" s="50"/>
      <c r="T5" s="50"/>
      <c r="U5" s="50"/>
      <c r="V5" s="50"/>
      <c r="W5" s="50"/>
      <c r="X5" s="8"/>
      <c r="Y5" s="8"/>
    </row>
    <row r="6" spans="1:25" s="6" customFormat="1" ht="15" outlineLevel="1">
      <c r="A6" s="87">
        <v>4</v>
      </c>
      <c r="B6" s="371">
        <v>280</v>
      </c>
      <c r="C6" s="338" t="s">
        <v>367</v>
      </c>
      <c r="D6" s="370">
        <v>34386</v>
      </c>
      <c r="E6" s="371" t="s">
        <v>301</v>
      </c>
      <c r="F6" s="371" t="s">
        <v>302</v>
      </c>
      <c r="G6" s="14" t="s">
        <v>1079</v>
      </c>
      <c r="H6" s="97" t="s">
        <v>46</v>
      </c>
      <c r="I6" s="371">
        <v>5</v>
      </c>
      <c r="J6" s="338" t="s">
        <v>378</v>
      </c>
      <c r="K6" s="52" t="str">
        <f t="shared" si="1"/>
        <v>2.13,59</v>
      </c>
      <c r="L6" s="302" t="s">
        <v>153</v>
      </c>
      <c r="M6" s="301" t="s">
        <v>44</v>
      </c>
      <c r="N6" s="148" t="str">
        <f t="shared" si="0"/>
        <v>КМС</v>
      </c>
      <c r="O6" s="147"/>
      <c r="P6" s="50"/>
      <c r="Q6" s="50"/>
      <c r="R6" s="50"/>
      <c r="S6" s="50"/>
      <c r="T6" s="50"/>
      <c r="U6" s="50"/>
      <c r="V6" s="50"/>
      <c r="W6" s="50"/>
      <c r="X6" s="8"/>
      <c r="Y6" s="8"/>
    </row>
    <row r="7" spans="1:25" s="6" customFormat="1" ht="15" outlineLevel="1">
      <c r="A7" s="87">
        <v>5</v>
      </c>
      <c r="B7" s="384">
        <v>18</v>
      </c>
      <c r="C7" s="385" t="s">
        <v>363</v>
      </c>
      <c r="D7" s="386">
        <v>33987</v>
      </c>
      <c r="E7" s="386" t="s">
        <v>240</v>
      </c>
      <c r="F7" s="384" t="s">
        <v>298</v>
      </c>
      <c r="G7" s="14" t="s">
        <v>1080</v>
      </c>
      <c r="H7" s="97">
        <v>1</v>
      </c>
      <c r="I7" s="384">
        <v>4</v>
      </c>
      <c r="J7" s="385" t="s">
        <v>949</v>
      </c>
      <c r="K7" s="52" t="str">
        <f t="shared" si="1"/>
        <v>2.17,02</v>
      </c>
      <c r="L7" s="302" t="s">
        <v>154</v>
      </c>
      <c r="M7" s="301" t="s">
        <v>45</v>
      </c>
      <c r="N7" s="148">
        <f t="shared" si="0"/>
        <v>1</v>
      </c>
      <c r="O7" s="147"/>
      <c r="P7" s="50"/>
      <c r="Q7" s="50"/>
      <c r="R7" s="50"/>
      <c r="S7" s="50"/>
      <c r="T7" s="50"/>
      <c r="U7" s="50"/>
      <c r="V7" s="50"/>
      <c r="W7" s="50"/>
      <c r="X7" s="8"/>
      <c r="Y7" s="8"/>
    </row>
    <row r="8" spans="1:25" s="6" customFormat="1" ht="15" outlineLevel="1">
      <c r="A8" s="87">
        <v>6</v>
      </c>
      <c r="B8" s="339">
        <v>121</v>
      </c>
      <c r="C8" s="364" t="s">
        <v>557</v>
      </c>
      <c r="D8" s="365">
        <v>34210</v>
      </c>
      <c r="E8" s="374" t="s">
        <v>248</v>
      </c>
      <c r="F8" s="339" t="s">
        <v>296</v>
      </c>
      <c r="G8" s="14" t="s">
        <v>1084</v>
      </c>
      <c r="H8" s="97">
        <v>1</v>
      </c>
      <c r="I8" s="374" t="s">
        <v>309</v>
      </c>
      <c r="J8" s="364" t="s">
        <v>948</v>
      </c>
      <c r="K8" s="52" t="str">
        <f t="shared" si="1"/>
        <v>2.18,29</v>
      </c>
      <c r="L8" s="302" t="s">
        <v>155</v>
      </c>
      <c r="M8" s="301" t="s">
        <v>46</v>
      </c>
      <c r="N8" s="148">
        <f t="shared" si="0"/>
        <v>1</v>
      </c>
      <c r="O8" s="147"/>
      <c r="P8" s="50"/>
      <c r="Q8" s="50"/>
      <c r="R8" s="50"/>
      <c r="S8" s="50"/>
      <c r="T8" s="50"/>
      <c r="U8" s="50"/>
      <c r="V8" s="50"/>
      <c r="W8" s="50"/>
      <c r="X8" s="8"/>
      <c r="Y8" s="8"/>
    </row>
    <row r="9" spans="1:25" s="6" customFormat="1" ht="15" outlineLevel="1">
      <c r="A9" s="87">
        <v>7</v>
      </c>
      <c r="B9" s="388">
        <v>67</v>
      </c>
      <c r="C9" s="393" t="s">
        <v>356</v>
      </c>
      <c r="D9" s="390">
        <v>34883</v>
      </c>
      <c r="E9" s="388" t="s">
        <v>245</v>
      </c>
      <c r="F9" s="388" t="s">
        <v>324</v>
      </c>
      <c r="G9" s="14" t="s">
        <v>1078</v>
      </c>
      <c r="H9" s="97">
        <v>2</v>
      </c>
      <c r="I9" s="388" t="s">
        <v>309</v>
      </c>
      <c r="J9" s="392" t="s">
        <v>371</v>
      </c>
      <c r="K9" s="52" t="str">
        <f t="shared" si="1"/>
        <v>2.29,10</v>
      </c>
      <c r="L9" s="302" t="s">
        <v>156</v>
      </c>
      <c r="M9" s="301">
        <v>1</v>
      </c>
      <c r="N9" s="148">
        <f t="shared" si="0"/>
        <v>2</v>
      </c>
      <c r="O9" s="147"/>
      <c r="P9" s="50"/>
      <c r="Q9" s="50"/>
      <c r="R9" s="50"/>
      <c r="S9" s="50"/>
      <c r="T9" s="50"/>
      <c r="U9" s="50"/>
      <c r="V9" s="50"/>
      <c r="W9" s="50"/>
      <c r="X9" s="8"/>
      <c r="Y9" s="8"/>
    </row>
    <row r="10" spans="1:25" s="6" customFormat="1" ht="15" outlineLevel="1">
      <c r="A10" s="87"/>
      <c r="B10" s="339">
        <v>123</v>
      </c>
      <c r="C10" s="364" t="s">
        <v>355</v>
      </c>
      <c r="D10" s="365">
        <v>34395</v>
      </c>
      <c r="E10" s="374" t="s">
        <v>248</v>
      </c>
      <c r="F10" s="339" t="s">
        <v>302</v>
      </c>
      <c r="G10" s="14" t="s">
        <v>23</v>
      </c>
      <c r="H10" s="97"/>
      <c r="I10" s="374" t="s">
        <v>304</v>
      </c>
      <c r="J10" s="364" t="s">
        <v>370</v>
      </c>
      <c r="K10" s="52" t="str">
        <f t="shared" si="1"/>
        <v>DNF</v>
      </c>
      <c r="L10" s="302" t="s">
        <v>157</v>
      </c>
      <c r="M10" s="301">
        <v>2</v>
      </c>
      <c r="N10" s="148" t="str">
        <f t="shared" si="0"/>
        <v>б/р</v>
      </c>
      <c r="O10" s="147"/>
      <c r="P10" s="50"/>
      <c r="Q10" s="50"/>
      <c r="R10" s="50"/>
      <c r="S10" s="50"/>
      <c r="T10" s="50"/>
      <c r="U10" s="50"/>
      <c r="V10" s="50"/>
      <c r="W10" s="50"/>
      <c r="X10" s="8"/>
      <c r="Y10" s="8"/>
    </row>
    <row r="11" spans="1:25" s="6" customFormat="1" ht="15" outlineLevel="1">
      <c r="A11" s="87"/>
      <c r="B11" s="388">
        <v>23</v>
      </c>
      <c r="C11" s="389" t="s">
        <v>553</v>
      </c>
      <c r="D11" s="415" t="s">
        <v>554</v>
      </c>
      <c r="E11" s="410" t="s">
        <v>245</v>
      </c>
      <c r="F11" s="388" t="s">
        <v>302</v>
      </c>
      <c r="G11" s="14" t="s">
        <v>766</v>
      </c>
      <c r="H11" s="97"/>
      <c r="I11" s="388" t="s">
        <v>309</v>
      </c>
      <c r="J11" s="413" t="s">
        <v>552</v>
      </c>
      <c r="K11" s="52" t="str">
        <f t="shared" si="1"/>
        <v>DNS</v>
      </c>
      <c r="L11" s="302" t="s">
        <v>158</v>
      </c>
      <c r="M11" s="301">
        <v>3</v>
      </c>
      <c r="N11" s="148" t="str">
        <f t="shared" si="0"/>
        <v>б/р</v>
      </c>
      <c r="O11" s="147"/>
      <c r="P11" s="50"/>
      <c r="Q11" s="50"/>
      <c r="R11" s="50"/>
      <c r="S11" s="50"/>
      <c r="T11" s="50"/>
      <c r="U11" s="50"/>
      <c r="V11" s="50"/>
      <c r="W11" s="50"/>
      <c r="X11" s="8"/>
      <c r="Y11" s="8"/>
    </row>
    <row r="12" spans="1:25" s="6" customFormat="1" ht="15" outlineLevel="1">
      <c r="A12" s="87"/>
      <c r="B12" s="388">
        <v>130</v>
      </c>
      <c r="C12" s="389" t="s">
        <v>587</v>
      </c>
      <c r="D12" s="390">
        <v>34339</v>
      </c>
      <c r="E12" s="388" t="s">
        <v>248</v>
      </c>
      <c r="F12" s="388" t="s">
        <v>302</v>
      </c>
      <c r="G12" s="14" t="s">
        <v>766</v>
      </c>
      <c r="H12" s="97"/>
      <c r="I12" s="388" t="s">
        <v>309</v>
      </c>
      <c r="J12" s="392" t="s">
        <v>339</v>
      </c>
      <c r="K12" s="52" t="str">
        <f t="shared" si="1"/>
        <v>DNS</v>
      </c>
      <c r="L12" s="302" t="s">
        <v>159</v>
      </c>
      <c r="M12" s="301" t="s">
        <v>47</v>
      </c>
      <c r="N12" s="148" t="str">
        <f t="shared" si="0"/>
        <v>б/р</v>
      </c>
      <c r="O12" s="147"/>
      <c r="P12" s="50"/>
      <c r="Q12" s="50"/>
      <c r="R12" s="50"/>
      <c r="S12" s="50"/>
      <c r="T12" s="50"/>
      <c r="U12" s="50"/>
      <c r="V12" s="50"/>
      <c r="W12" s="50"/>
      <c r="X12" s="8"/>
      <c r="Y12" s="8"/>
    </row>
    <row r="13" spans="1:25" s="6" customFormat="1" ht="15" outlineLevel="1">
      <c r="A13" s="87"/>
      <c r="B13" s="230"/>
      <c r="C13" s="231"/>
      <c r="D13" s="234"/>
      <c r="E13" s="234"/>
      <c r="F13" s="241"/>
      <c r="G13" s="14"/>
      <c r="H13" s="97">
        <f>N13</f>
      </c>
      <c r="I13" s="241"/>
      <c r="J13" s="21"/>
      <c r="K13" s="52">
        <f t="shared" si="1"/>
        <v>0</v>
      </c>
      <c r="L13" s="302" t="s">
        <v>160</v>
      </c>
      <c r="M13" s="301" t="s">
        <v>48</v>
      </c>
      <c r="N13" s="148">
        <f t="shared" si="0"/>
      </c>
      <c r="O13" s="147"/>
      <c r="P13" s="50"/>
      <c r="Q13" s="50"/>
      <c r="R13" s="50"/>
      <c r="S13" s="50"/>
      <c r="T13" s="50"/>
      <c r="U13" s="50"/>
      <c r="V13" s="50"/>
      <c r="W13" s="50"/>
      <c r="X13" s="8"/>
      <c r="Y13" s="8"/>
    </row>
    <row r="14" spans="1:25" s="6" customFormat="1" ht="15" hidden="1" outlineLevel="1">
      <c r="A14" s="87"/>
      <c r="B14" s="230"/>
      <c r="C14" s="231"/>
      <c r="D14" s="234"/>
      <c r="E14" s="234"/>
      <c r="F14" s="241"/>
      <c r="G14" s="14"/>
      <c r="H14" s="97">
        <f>N14</f>
      </c>
      <c r="I14" s="241"/>
      <c r="J14" s="21"/>
      <c r="K14" s="52">
        <f t="shared" si="1"/>
        <v>0</v>
      </c>
      <c r="L14" s="302" t="s">
        <v>161</v>
      </c>
      <c r="M14" s="301" t="s">
        <v>49</v>
      </c>
      <c r="N14" s="148">
        <f t="shared" si="0"/>
      </c>
      <c r="O14" s="147"/>
      <c r="P14" s="50"/>
      <c r="Q14" s="50"/>
      <c r="R14" s="50"/>
      <c r="S14" s="50"/>
      <c r="T14" s="50"/>
      <c r="U14" s="50"/>
      <c r="V14" s="50"/>
      <c r="W14" s="50"/>
      <c r="X14" s="8"/>
      <c r="Y14" s="8"/>
    </row>
    <row r="15" spans="1:25" s="6" customFormat="1" ht="15" hidden="1" outlineLevel="1">
      <c r="A15" s="87"/>
      <c r="B15" s="16"/>
      <c r="C15" s="43"/>
      <c r="D15" s="46"/>
      <c r="E15" s="15"/>
      <c r="F15" s="16"/>
      <c r="G15" s="14"/>
      <c r="H15" s="97">
        <f>N15</f>
      </c>
      <c r="I15" s="15"/>
      <c r="J15" s="30"/>
      <c r="K15" s="52">
        <f t="shared" si="1"/>
        <v>0</v>
      </c>
      <c r="L15" s="302" t="s">
        <v>162</v>
      </c>
      <c r="M15" s="301" t="s">
        <v>50</v>
      </c>
      <c r="N15" s="148">
        <f t="shared" si="0"/>
      </c>
      <c r="O15" s="147"/>
      <c r="P15" s="50"/>
      <c r="Q15" s="50"/>
      <c r="R15" s="50"/>
      <c r="S15" s="50"/>
      <c r="T15" s="50"/>
      <c r="U15" s="50"/>
      <c r="V15" s="50"/>
      <c r="W15" s="50"/>
      <c r="X15" s="8"/>
      <c r="Y15" s="8"/>
    </row>
    <row r="16" spans="1:25" s="1" customFormat="1" ht="14.25" collapsed="1">
      <c r="A16" s="3"/>
      <c r="B16" s="3"/>
      <c r="C16" s="22" t="s">
        <v>6</v>
      </c>
      <c r="D16" s="5"/>
      <c r="E16" s="26" t="s">
        <v>354</v>
      </c>
      <c r="F16" s="26" t="s">
        <v>853</v>
      </c>
      <c r="G16" s="3"/>
      <c r="H16" s="3"/>
      <c r="I16" s="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7"/>
    </row>
    <row r="17" spans="1:25" s="1" customFormat="1" ht="41.25" customHeight="1">
      <c r="A17" s="23" t="s">
        <v>5</v>
      </c>
      <c r="B17" s="10" t="s">
        <v>2</v>
      </c>
      <c r="C17" s="11" t="s">
        <v>1</v>
      </c>
      <c r="D17" s="24" t="s">
        <v>3</v>
      </c>
      <c r="E17" s="10" t="s">
        <v>36</v>
      </c>
      <c r="F17" s="10" t="s">
        <v>469</v>
      </c>
      <c r="G17" s="27" t="s">
        <v>4</v>
      </c>
      <c r="H17" s="12"/>
      <c r="I17" s="12" t="s">
        <v>22</v>
      </c>
      <c r="J17" s="13" t="s">
        <v>39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7"/>
    </row>
    <row r="18" spans="1:25" s="1" customFormat="1" ht="14.25">
      <c r="A18" s="87">
        <v>6</v>
      </c>
      <c r="B18" s="394" t="s">
        <v>945</v>
      </c>
      <c r="C18" s="344" t="s">
        <v>946</v>
      </c>
      <c r="D18" s="394" t="s">
        <v>947</v>
      </c>
      <c r="E18" s="383" t="s">
        <v>246</v>
      </c>
      <c r="F18" s="383" t="s">
        <v>298</v>
      </c>
      <c r="G18" s="14" t="s">
        <v>1083</v>
      </c>
      <c r="H18" s="97"/>
      <c r="I18" s="379" t="s">
        <v>304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7"/>
    </row>
    <row r="19" spans="1:25" s="1" customFormat="1" ht="14.25">
      <c r="A19" s="87">
        <v>5</v>
      </c>
      <c r="B19" s="384">
        <v>44</v>
      </c>
      <c r="C19" s="385" t="s">
        <v>577</v>
      </c>
      <c r="D19" s="386">
        <v>34244</v>
      </c>
      <c r="E19" s="386" t="s">
        <v>240</v>
      </c>
      <c r="F19" s="384" t="s">
        <v>298</v>
      </c>
      <c r="G19" s="14" t="s">
        <v>1082</v>
      </c>
      <c r="H19" s="97"/>
      <c r="I19" s="384" t="s">
        <v>304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</row>
    <row r="20" spans="1:25" s="1" customFormat="1" ht="14.25">
      <c r="A20" s="87">
        <v>4</v>
      </c>
      <c r="B20" s="394" t="s">
        <v>569</v>
      </c>
      <c r="C20" s="416" t="s">
        <v>570</v>
      </c>
      <c r="D20" s="394" t="s">
        <v>571</v>
      </c>
      <c r="E20" s="383" t="s">
        <v>246</v>
      </c>
      <c r="F20" s="383" t="s">
        <v>324</v>
      </c>
      <c r="G20" s="14" t="s">
        <v>1081</v>
      </c>
      <c r="H20" s="97"/>
      <c r="I20" s="391" t="s">
        <v>304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</row>
    <row r="21" spans="1:25" s="1" customFormat="1" ht="14.25">
      <c r="A21" s="87">
        <v>2</v>
      </c>
      <c r="B21" s="371">
        <v>280</v>
      </c>
      <c r="C21" s="338" t="s">
        <v>367</v>
      </c>
      <c r="D21" s="370">
        <v>34386</v>
      </c>
      <c r="E21" s="371" t="s">
        <v>301</v>
      </c>
      <c r="F21" s="371" t="s">
        <v>302</v>
      </c>
      <c r="G21" s="14" t="s">
        <v>1079</v>
      </c>
      <c r="H21" s="97"/>
      <c r="I21" s="371" t="s">
        <v>304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  <c r="Y21" s="7"/>
    </row>
    <row r="22" spans="1:25" s="1" customFormat="1" ht="14.25">
      <c r="A22" s="87">
        <v>3</v>
      </c>
      <c r="B22" s="384">
        <v>18</v>
      </c>
      <c r="C22" s="385" t="s">
        <v>363</v>
      </c>
      <c r="D22" s="386">
        <v>33987</v>
      </c>
      <c r="E22" s="386" t="s">
        <v>240</v>
      </c>
      <c r="F22" s="384" t="s">
        <v>298</v>
      </c>
      <c r="G22" s="14" t="s">
        <v>1080</v>
      </c>
      <c r="H22" s="97"/>
      <c r="I22" s="384" t="s">
        <v>304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  <c r="Y22" s="7"/>
    </row>
    <row r="23" spans="1:25" s="1" customFormat="1" ht="14.25">
      <c r="A23" s="87">
        <v>8</v>
      </c>
      <c r="B23" s="339">
        <v>121</v>
      </c>
      <c r="C23" s="364" t="s">
        <v>557</v>
      </c>
      <c r="D23" s="365">
        <v>34210</v>
      </c>
      <c r="E23" s="374" t="s">
        <v>248</v>
      </c>
      <c r="F23" s="339" t="s">
        <v>296</v>
      </c>
      <c r="G23" s="14" t="s">
        <v>1084</v>
      </c>
      <c r="H23" s="97"/>
      <c r="I23" s="374" t="s">
        <v>309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7"/>
    </row>
    <row r="24" spans="1:25" s="1" customFormat="1" ht="14.25">
      <c r="A24" s="87">
        <v>1</v>
      </c>
      <c r="B24" s="388">
        <v>67</v>
      </c>
      <c r="C24" s="393" t="s">
        <v>356</v>
      </c>
      <c r="D24" s="390">
        <v>34883</v>
      </c>
      <c r="E24" s="388" t="s">
        <v>245</v>
      </c>
      <c r="F24" s="388" t="s">
        <v>324</v>
      </c>
      <c r="G24" s="14" t="s">
        <v>1078</v>
      </c>
      <c r="H24" s="97"/>
      <c r="I24" s="388" t="s">
        <v>309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7"/>
    </row>
    <row r="25" spans="1:25" s="1" customFormat="1" ht="14.25">
      <c r="A25" s="87">
        <v>7</v>
      </c>
      <c r="B25" s="339">
        <v>123</v>
      </c>
      <c r="C25" s="364" t="s">
        <v>355</v>
      </c>
      <c r="D25" s="365">
        <v>34395</v>
      </c>
      <c r="E25" s="374" t="s">
        <v>248</v>
      </c>
      <c r="F25" s="339" t="s">
        <v>302</v>
      </c>
      <c r="G25" s="14" t="s">
        <v>23</v>
      </c>
      <c r="H25" s="97"/>
      <c r="I25" s="374" t="s">
        <v>304</v>
      </c>
      <c r="J25" s="6" t="s">
        <v>774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</row>
    <row r="26" spans="1:25" s="1" customFormat="1" ht="14.25">
      <c r="A26" s="87">
        <v>1</v>
      </c>
      <c r="B26" s="388">
        <v>23</v>
      </c>
      <c r="C26" s="389" t="s">
        <v>553</v>
      </c>
      <c r="D26" s="415" t="s">
        <v>554</v>
      </c>
      <c r="E26" s="410" t="s">
        <v>245</v>
      </c>
      <c r="F26" s="388" t="s">
        <v>302</v>
      </c>
      <c r="G26" s="14" t="s">
        <v>766</v>
      </c>
      <c r="H26" s="97"/>
      <c r="I26" s="388" t="s">
        <v>309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  <c r="Y26" s="7"/>
    </row>
    <row r="27" spans="1:9" ht="15">
      <c r="A27" s="87">
        <v>7</v>
      </c>
      <c r="B27" s="388">
        <v>130</v>
      </c>
      <c r="C27" s="389" t="s">
        <v>587</v>
      </c>
      <c r="D27" s="390">
        <v>34339</v>
      </c>
      <c r="E27" s="388" t="s">
        <v>248</v>
      </c>
      <c r="F27" s="388" t="s">
        <v>302</v>
      </c>
      <c r="G27" s="14" t="s">
        <v>766</v>
      </c>
      <c r="H27" s="97"/>
      <c r="I27" s="388" t="s">
        <v>309</v>
      </c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4"/>
  <dimension ref="A1:U30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28125" style="26" customWidth="1"/>
    <col min="6" max="6" width="12.0039062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0.57421875" style="6" customWidth="1"/>
    <col min="11" max="14" width="9.140625" style="50" hidden="1" customWidth="1"/>
    <col min="15" max="19" width="9.140625" style="50" customWidth="1"/>
    <col min="20" max="21" width="9.140625" style="8" customWidth="1"/>
  </cols>
  <sheetData>
    <row r="1" spans="3:10" ht="15.75">
      <c r="C1" s="4" t="s">
        <v>264</v>
      </c>
      <c r="E1" s="3"/>
      <c r="F1" s="3"/>
      <c r="J1" s="26" t="s">
        <v>380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  <c r="L2" s="50" t="s">
        <v>165</v>
      </c>
    </row>
    <row r="3" spans="1:14" ht="15" outlineLevel="1">
      <c r="A3" s="87">
        <v>1</v>
      </c>
      <c r="B3" s="339">
        <v>451</v>
      </c>
      <c r="C3" s="396" t="s">
        <v>384</v>
      </c>
      <c r="D3" s="378">
        <v>34105</v>
      </c>
      <c r="E3" s="374" t="s">
        <v>245</v>
      </c>
      <c r="F3" s="374" t="s">
        <v>298</v>
      </c>
      <c r="G3" s="14" t="s">
        <v>799</v>
      </c>
      <c r="H3" s="97">
        <v>1</v>
      </c>
      <c r="I3" s="374">
        <v>8</v>
      </c>
      <c r="J3" s="396" t="s">
        <v>401</v>
      </c>
      <c r="K3" s="308" t="str">
        <f>G3</f>
        <v>4.00,64</v>
      </c>
      <c r="L3" s="301">
        <v>0</v>
      </c>
      <c r="M3" s="301">
        <f>""</f>
      </c>
      <c r="N3" s="50">
        <f aca="true" t="shared" si="0" ref="N3:N15">VLOOKUP(K3,муж1500,2)</f>
        <v>1</v>
      </c>
    </row>
    <row r="4" spans="1:14" ht="15" outlineLevel="1">
      <c r="A4" s="87">
        <v>2</v>
      </c>
      <c r="B4" s="379">
        <v>605</v>
      </c>
      <c r="C4" s="381" t="s">
        <v>387</v>
      </c>
      <c r="D4" s="382" t="s">
        <v>388</v>
      </c>
      <c r="E4" s="383" t="s">
        <v>246</v>
      </c>
      <c r="F4" s="379" t="s">
        <v>324</v>
      </c>
      <c r="G4" s="14" t="s">
        <v>802</v>
      </c>
      <c r="H4" s="97">
        <v>1</v>
      </c>
      <c r="I4" s="391">
        <v>7</v>
      </c>
      <c r="J4" s="381" t="s">
        <v>403</v>
      </c>
      <c r="K4" s="308" t="str">
        <f aca="true" t="shared" si="1" ref="K4:K15">G4</f>
        <v>4.01,00</v>
      </c>
      <c r="L4" s="301"/>
      <c r="M4" s="301"/>
      <c r="N4" s="50">
        <f t="shared" si="0"/>
        <v>1</v>
      </c>
    </row>
    <row r="5" spans="1:14" ht="15" outlineLevel="1">
      <c r="A5" s="87">
        <v>3</v>
      </c>
      <c r="B5" s="339">
        <v>56</v>
      </c>
      <c r="C5" s="364" t="s">
        <v>385</v>
      </c>
      <c r="D5" s="365">
        <v>34117</v>
      </c>
      <c r="E5" s="374" t="s">
        <v>245</v>
      </c>
      <c r="F5" s="339" t="s">
        <v>298</v>
      </c>
      <c r="G5" s="14" t="s">
        <v>800</v>
      </c>
      <c r="H5" s="97">
        <v>1</v>
      </c>
      <c r="I5" s="339" t="s">
        <v>309</v>
      </c>
      <c r="J5" s="364" t="s">
        <v>401</v>
      </c>
      <c r="K5" s="308" t="str">
        <f t="shared" si="1"/>
        <v>4.01,38</v>
      </c>
      <c r="L5" s="302" t="s">
        <v>54</v>
      </c>
      <c r="M5" s="301" t="s">
        <v>43</v>
      </c>
      <c r="N5" s="50">
        <f t="shared" si="0"/>
        <v>1</v>
      </c>
    </row>
    <row r="6" spans="1:14" ht="15" outlineLevel="1">
      <c r="A6" s="87">
        <v>4</v>
      </c>
      <c r="B6" s="367">
        <v>258</v>
      </c>
      <c r="C6" s="368" t="s">
        <v>397</v>
      </c>
      <c r="D6" s="369">
        <v>33996</v>
      </c>
      <c r="E6" s="370" t="s">
        <v>301</v>
      </c>
      <c r="F6" s="367" t="s">
        <v>302</v>
      </c>
      <c r="G6" s="14" t="s">
        <v>808</v>
      </c>
      <c r="H6" s="97">
        <v>1</v>
      </c>
      <c r="I6" s="371">
        <v>6</v>
      </c>
      <c r="J6" s="375" t="s">
        <v>408</v>
      </c>
      <c r="K6" s="308" t="str">
        <f t="shared" si="1"/>
        <v>4.02,97</v>
      </c>
      <c r="L6" s="302" t="s">
        <v>381</v>
      </c>
      <c r="M6" s="301" t="s">
        <v>46</v>
      </c>
      <c r="N6" s="50">
        <f t="shared" si="0"/>
        <v>1</v>
      </c>
    </row>
    <row r="7" spans="1:14" ht="15" outlineLevel="1">
      <c r="A7" s="87">
        <v>5</v>
      </c>
      <c r="B7" s="379">
        <v>636</v>
      </c>
      <c r="C7" s="381" t="s">
        <v>389</v>
      </c>
      <c r="D7" s="382" t="s">
        <v>390</v>
      </c>
      <c r="E7" s="383" t="s">
        <v>246</v>
      </c>
      <c r="F7" s="379" t="s">
        <v>324</v>
      </c>
      <c r="G7" s="14" t="s">
        <v>803</v>
      </c>
      <c r="H7" s="97">
        <v>1</v>
      </c>
      <c r="I7" s="391">
        <v>5</v>
      </c>
      <c r="J7" s="381" t="s">
        <v>404</v>
      </c>
      <c r="K7" s="308" t="str">
        <f t="shared" si="1"/>
        <v>4.03,23</v>
      </c>
      <c r="L7" s="302" t="s">
        <v>166</v>
      </c>
      <c r="M7" s="301" t="s">
        <v>46</v>
      </c>
      <c r="N7" s="50">
        <f t="shared" si="0"/>
        <v>1</v>
      </c>
    </row>
    <row r="8" spans="1:14" ht="15" outlineLevel="1">
      <c r="A8" s="87">
        <v>6</v>
      </c>
      <c r="B8" s="388">
        <v>135</v>
      </c>
      <c r="C8" s="389" t="s">
        <v>382</v>
      </c>
      <c r="D8" s="395" t="s">
        <v>383</v>
      </c>
      <c r="E8" s="388" t="s">
        <v>248</v>
      </c>
      <c r="F8" s="388" t="s">
        <v>324</v>
      </c>
      <c r="G8" s="14" t="s">
        <v>798</v>
      </c>
      <c r="H8" s="97">
        <v>1</v>
      </c>
      <c r="I8" s="388" t="s">
        <v>309</v>
      </c>
      <c r="J8" s="392" t="s">
        <v>400</v>
      </c>
      <c r="K8" s="308" t="str">
        <f t="shared" si="1"/>
        <v>4.07,94</v>
      </c>
      <c r="L8" s="302" t="s">
        <v>167</v>
      </c>
      <c r="M8" s="301">
        <v>1</v>
      </c>
      <c r="N8" s="50">
        <f t="shared" si="0"/>
        <v>1</v>
      </c>
    </row>
    <row r="9" spans="1:14" ht="15" outlineLevel="1">
      <c r="A9" s="87">
        <v>7</v>
      </c>
      <c r="B9" s="329">
        <v>330</v>
      </c>
      <c r="C9" s="333" t="s">
        <v>394</v>
      </c>
      <c r="D9" s="366">
        <v>34648</v>
      </c>
      <c r="E9" s="329" t="s">
        <v>328</v>
      </c>
      <c r="F9" s="329" t="s">
        <v>329</v>
      </c>
      <c r="G9" s="14" t="s">
        <v>806</v>
      </c>
      <c r="H9" s="97">
        <v>1</v>
      </c>
      <c r="I9" s="329">
        <v>4</v>
      </c>
      <c r="J9" s="331" t="s">
        <v>407</v>
      </c>
      <c r="K9" s="308" t="str">
        <f t="shared" si="1"/>
        <v>4.08,65</v>
      </c>
      <c r="L9" s="302" t="s">
        <v>168</v>
      </c>
      <c r="M9" s="301">
        <v>2</v>
      </c>
      <c r="N9" s="50">
        <f t="shared" si="0"/>
        <v>1</v>
      </c>
    </row>
    <row r="10" spans="1:14" ht="15" outlineLevel="1">
      <c r="A10" s="87">
        <v>8</v>
      </c>
      <c r="B10" s="329">
        <v>161</v>
      </c>
      <c r="C10" s="333" t="s">
        <v>386</v>
      </c>
      <c r="D10" s="366">
        <v>34280</v>
      </c>
      <c r="E10" s="366" t="s">
        <v>247</v>
      </c>
      <c r="F10" s="329" t="s">
        <v>298</v>
      </c>
      <c r="G10" s="14" t="s">
        <v>801</v>
      </c>
      <c r="H10" s="97">
        <v>2</v>
      </c>
      <c r="I10" s="329">
        <v>3</v>
      </c>
      <c r="J10" s="333" t="s">
        <v>402</v>
      </c>
      <c r="K10" s="308" t="str">
        <f t="shared" si="1"/>
        <v>4.13,11</v>
      </c>
      <c r="L10" s="302" t="s">
        <v>169</v>
      </c>
      <c r="M10" s="301">
        <v>3</v>
      </c>
      <c r="N10" s="50">
        <f t="shared" si="0"/>
        <v>2</v>
      </c>
    </row>
    <row r="11" spans="1:14" ht="15" outlineLevel="1">
      <c r="A11" s="87">
        <v>9</v>
      </c>
      <c r="B11" s="329">
        <v>300</v>
      </c>
      <c r="C11" s="331" t="s">
        <v>392</v>
      </c>
      <c r="D11" s="387" t="s">
        <v>393</v>
      </c>
      <c r="E11" s="329" t="s">
        <v>328</v>
      </c>
      <c r="F11" s="329" t="s">
        <v>329</v>
      </c>
      <c r="G11" s="14" t="s">
        <v>805</v>
      </c>
      <c r="H11" s="97">
        <v>2</v>
      </c>
      <c r="I11" s="329">
        <v>2</v>
      </c>
      <c r="J11" s="331" t="s">
        <v>406</v>
      </c>
      <c r="K11" s="308" t="str">
        <f t="shared" si="1"/>
        <v>4.14,83</v>
      </c>
      <c r="L11" s="302" t="s">
        <v>170</v>
      </c>
      <c r="M11" s="301" t="s">
        <v>47</v>
      </c>
      <c r="N11" s="50">
        <f t="shared" si="0"/>
        <v>2</v>
      </c>
    </row>
    <row r="12" spans="1:14" ht="15" outlineLevel="1">
      <c r="A12" s="87">
        <v>10</v>
      </c>
      <c r="B12" s="388">
        <v>158</v>
      </c>
      <c r="C12" s="392" t="s">
        <v>398</v>
      </c>
      <c r="D12" s="390">
        <v>34199</v>
      </c>
      <c r="E12" s="397" t="s">
        <v>245</v>
      </c>
      <c r="F12" s="397" t="s">
        <v>324</v>
      </c>
      <c r="G12" s="14" t="s">
        <v>809</v>
      </c>
      <c r="H12" s="97">
        <v>2</v>
      </c>
      <c r="I12" s="388" t="s">
        <v>309</v>
      </c>
      <c r="J12" s="392" t="s">
        <v>409</v>
      </c>
      <c r="K12" s="308" t="str">
        <f t="shared" si="1"/>
        <v>4.15,91</v>
      </c>
      <c r="L12" s="302" t="s">
        <v>171</v>
      </c>
      <c r="M12" s="301" t="s">
        <v>48</v>
      </c>
      <c r="N12" s="50">
        <f t="shared" si="0"/>
        <v>2</v>
      </c>
    </row>
    <row r="13" spans="1:14" ht="15" outlineLevel="1">
      <c r="A13" s="87">
        <v>11</v>
      </c>
      <c r="B13" s="329">
        <v>336</v>
      </c>
      <c r="C13" s="333" t="s">
        <v>395</v>
      </c>
      <c r="D13" s="387" t="s">
        <v>396</v>
      </c>
      <c r="E13" s="329" t="s">
        <v>328</v>
      </c>
      <c r="F13" s="329" t="s">
        <v>329</v>
      </c>
      <c r="G13" s="14" t="s">
        <v>807</v>
      </c>
      <c r="H13" s="97">
        <v>3</v>
      </c>
      <c r="I13" s="329">
        <v>1</v>
      </c>
      <c r="J13" s="331" t="s">
        <v>337</v>
      </c>
      <c r="K13" s="308" t="str">
        <f t="shared" si="1"/>
        <v>4.27,08</v>
      </c>
      <c r="L13" s="302" t="s">
        <v>172</v>
      </c>
      <c r="M13" s="301" t="s">
        <v>49</v>
      </c>
      <c r="N13" s="50">
        <f t="shared" si="0"/>
        <v>3</v>
      </c>
    </row>
    <row r="14" spans="1:14" ht="15" outlineLevel="1">
      <c r="A14" s="87">
        <v>12</v>
      </c>
      <c r="B14" s="384">
        <v>40</v>
      </c>
      <c r="C14" s="385" t="s">
        <v>391</v>
      </c>
      <c r="D14" s="386">
        <v>34351</v>
      </c>
      <c r="E14" s="386" t="s">
        <v>240</v>
      </c>
      <c r="F14" s="384" t="s">
        <v>298</v>
      </c>
      <c r="G14" s="14" t="s">
        <v>804</v>
      </c>
      <c r="H14" s="97">
        <v>3</v>
      </c>
      <c r="I14" s="384" t="s">
        <v>304</v>
      </c>
      <c r="J14" s="385" t="s">
        <v>405</v>
      </c>
      <c r="K14" s="308" t="str">
        <f t="shared" si="1"/>
        <v>4.33,66</v>
      </c>
      <c r="L14" s="302" t="s">
        <v>173</v>
      </c>
      <c r="M14" s="301" t="s">
        <v>50</v>
      </c>
      <c r="N14" s="50">
        <f t="shared" si="0"/>
        <v>3</v>
      </c>
    </row>
    <row r="15" spans="1:14" ht="15" outlineLevel="1">
      <c r="A15" s="87"/>
      <c r="B15" s="388">
        <v>24</v>
      </c>
      <c r="C15" s="392" t="s">
        <v>399</v>
      </c>
      <c r="D15" s="390">
        <v>34019</v>
      </c>
      <c r="E15" s="397" t="s">
        <v>245</v>
      </c>
      <c r="F15" s="397" t="s">
        <v>324</v>
      </c>
      <c r="G15" s="14" t="s">
        <v>766</v>
      </c>
      <c r="H15" s="97" t="s">
        <v>50</v>
      </c>
      <c r="I15" s="388" t="s">
        <v>309</v>
      </c>
      <c r="J15" s="392" t="s">
        <v>409</v>
      </c>
      <c r="K15" s="308" t="str">
        <f t="shared" si="1"/>
        <v>DNS</v>
      </c>
      <c r="N15" s="50" t="str">
        <f t="shared" si="0"/>
        <v>б/р</v>
      </c>
    </row>
    <row r="16" spans="1:21" s="1" customFormat="1" ht="14.25">
      <c r="A16" s="3"/>
      <c r="B16" s="3"/>
      <c r="C16" s="22" t="s">
        <v>6</v>
      </c>
      <c r="D16" s="5"/>
      <c r="E16" s="26" t="s">
        <v>410</v>
      </c>
      <c r="F16" s="26" t="s">
        <v>293</v>
      </c>
      <c r="G16" s="3"/>
      <c r="H16" s="22"/>
      <c r="I16" s="3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</row>
    <row r="17" spans="1:21" s="1" customFormat="1" ht="41.25" customHeight="1">
      <c r="A17" s="23" t="s">
        <v>17</v>
      </c>
      <c r="B17" s="10" t="s">
        <v>2</v>
      </c>
      <c r="C17" s="11" t="s">
        <v>1</v>
      </c>
      <c r="D17" s="24" t="s">
        <v>3</v>
      </c>
      <c r="E17" s="10" t="s">
        <v>36</v>
      </c>
      <c r="F17" s="10" t="s">
        <v>469</v>
      </c>
      <c r="G17" s="27" t="s">
        <v>4</v>
      </c>
      <c r="H17" s="117"/>
      <c r="I17" s="12" t="s">
        <v>22</v>
      </c>
      <c r="J17" s="13" t="s">
        <v>39</v>
      </c>
      <c r="K17" s="6"/>
      <c r="L17" s="6"/>
      <c r="M17" s="6"/>
      <c r="N17" s="6"/>
      <c r="O17" s="6"/>
      <c r="P17" s="6"/>
      <c r="Q17" s="6"/>
      <c r="R17" s="6"/>
      <c r="S17" s="6"/>
      <c r="T17" s="7"/>
      <c r="U17" s="7"/>
    </row>
    <row r="18" spans="1:21" s="1" customFormat="1" ht="14.25">
      <c r="A18" s="87">
        <v>1</v>
      </c>
      <c r="B18" s="339">
        <v>451</v>
      </c>
      <c r="C18" s="396" t="s">
        <v>384</v>
      </c>
      <c r="D18" s="378">
        <v>34105</v>
      </c>
      <c r="E18" s="374" t="s">
        <v>245</v>
      </c>
      <c r="F18" s="374" t="s">
        <v>298</v>
      </c>
      <c r="G18" s="14" t="s">
        <v>799</v>
      </c>
      <c r="H18" s="97"/>
      <c r="I18" s="388" t="s">
        <v>309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7"/>
    </row>
    <row r="19" spans="1:21" s="1" customFormat="1" ht="14.25">
      <c r="A19" s="87">
        <v>2</v>
      </c>
      <c r="B19" s="379">
        <v>605</v>
      </c>
      <c r="C19" s="381" t="s">
        <v>387</v>
      </c>
      <c r="D19" s="382" t="s">
        <v>388</v>
      </c>
      <c r="E19" s="383" t="s">
        <v>246</v>
      </c>
      <c r="F19" s="379" t="s">
        <v>324</v>
      </c>
      <c r="G19" s="14" t="s">
        <v>802</v>
      </c>
      <c r="H19" s="97"/>
      <c r="I19" s="374" t="s">
        <v>304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7"/>
    </row>
    <row r="20" spans="1:21" s="1" customFormat="1" ht="14.25">
      <c r="A20" s="87">
        <v>3</v>
      </c>
      <c r="B20" s="339">
        <v>56</v>
      </c>
      <c r="C20" s="364" t="s">
        <v>385</v>
      </c>
      <c r="D20" s="365">
        <v>34117</v>
      </c>
      <c r="E20" s="374" t="s">
        <v>245</v>
      </c>
      <c r="F20" s="339" t="s">
        <v>298</v>
      </c>
      <c r="G20" s="14" t="s">
        <v>800</v>
      </c>
      <c r="H20" s="97"/>
      <c r="I20" s="339" t="s">
        <v>309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7"/>
    </row>
    <row r="21" spans="1:21" s="1" customFormat="1" ht="14.25">
      <c r="A21" s="87">
        <v>4</v>
      </c>
      <c r="B21" s="367">
        <v>258</v>
      </c>
      <c r="C21" s="368" t="s">
        <v>397</v>
      </c>
      <c r="D21" s="369">
        <v>33996</v>
      </c>
      <c r="E21" s="370" t="s">
        <v>301</v>
      </c>
      <c r="F21" s="367" t="s">
        <v>302</v>
      </c>
      <c r="G21" s="14" t="s">
        <v>808</v>
      </c>
      <c r="H21" s="97"/>
      <c r="I21" s="391" t="s">
        <v>304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</row>
    <row r="22" spans="1:21" s="1" customFormat="1" ht="14.25">
      <c r="A22" s="87">
        <v>5</v>
      </c>
      <c r="B22" s="379">
        <v>636</v>
      </c>
      <c r="C22" s="381" t="s">
        <v>389</v>
      </c>
      <c r="D22" s="382" t="s">
        <v>390</v>
      </c>
      <c r="E22" s="383" t="s">
        <v>246</v>
      </c>
      <c r="F22" s="379" t="s">
        <v>324</v>
      </c>
      <c r="G22" s="14" t="s">
        <v>803</v>
      </c>
      <c r="H22" s="97"/>
      <c r="I22" s="391" t="s">
        <v>304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</row>
    <row r="23" spans="1:21" s="1" customFormat="1" ht="14.25">
      <c r="A23" s="87">
        <v>6</v>
      </c>
      <c r="B23" s="388">
        <v>135</v>
      </c>
      <c r="C23" s="389" t="s">
        <v>382</v>
      </c>
      <c r="D23" s="395" t="s">
        <v>383</v>
      </c>
      <c r="E23" s="388" t="s">
        <v>248</v>
      </c>
      <c r="F23" s="388" t="s">
        <v>324</v>
      </c>
      <c r="G23" s="14" t="s">
        <v>798</v>
      </c>
      <c r="H23" s="97"/>
      <c r="I23" s="384" t="s">
        <v>304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</row>
    <row r="24" spans="1:21" s="1" customFormat="1" ht="14.25">
      <c r="A24" s="87">
        <v>7</v>
      </c>
      <c r="B24" s="329">
        <v>330</v>
      </c>
      <c r="C24" s="333" t="s">
        <v>394</v>
      </c>
      <c r="D24" s="366">
        <v>34648</v>
      </c>
      <c r="E24" s="329" t="s">
        <v>328</v>
      </c>
      <c r="F24" s="329" t="s">
        <v>329</v>
      </c>
      <c r="G24" s="14" t="s">
        <v>806</v>
      </c>
      <c r="H24" s="97"/>
      <c r="I24" s="329" t="s">
        <v>304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</row>
    <row r="25" spans="1:21" s="1" customFormat="1" ht="14.25">
      <c r="A25" s="87">
        <v>8</v>
      </c>
      <c r="B25" s="329">
        <v>161</v>
      </c>
      <c r="C25" s="333" t="s">
        <v>386</v>
      </c>
      <c r="D25" s="366">
        <v>34280</v>
      </c>
      <c r="E25" s="366" t="s">
        <v>247</v>
      </c>
      <c r="F25" s="329" t="s">
        <v>298</v>
      </c>
      <c r="G25" s="14" t="s">
        <v>801</v>
      </c>
      <c r="H25" s="97"/>
      <c r="I25" s="329" t="s">
        <v>304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</row>
    <row r="26" spans="1:21" s="1" customFormat="1" ht="14.25">
      <c r="A26" s="87">
        <v>9</v>
      </c>
      <c r="B26" s="329">
        <v>300</v>
      </c>
      <c r="C26" s="331" t="s">
        <v>392</v>
      </c>
      <c r="D26" s="387" t="s">
        <v>393</v>
      </c>
      <c r="E26" s="329" t="s">
        <v>328</v>
      </c>
      <c r="F26" s="329" t="s">
        <v>329</v>
      </c>
      <c r="G26" s="14" t="s">
        <v>805</v>
      </c>
      <c r="H26" s="97"/>
      <c r="I26" s="329" t="s">
        <v>304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</row>
    <row r="27" spans="1:21" s="1" customFormat="1" ht="14.25">
      <c r="A27" s="87">
        <v>10</v>
      </c>
      <c r="B27" s="388">
        <v>158</v>
      </c>
      <c r="C27" s="392" t="s">
        <v>398</v>
      </c>
      <c r="D27" s="390">
        <v>34199</v>
      </c>
      <c r="E27" s="397" t="s">
        <v>245</v>
      </c>
      <c r="F27" s="397" t="s">
        <v>324</v>
      </c>
      <c r="G27" s="14" t="s">
        <v>809</v>
      </c>
      <c r="H27" s="97"/>
      <c r="I27" s="371" t="s">
        <v>304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</row>
    <row r="28" spans="1:21" s="1" customFormat="1" ht="14.25">
      <c r="A28" s="87">
        <v>11</v>
      </c>
      <c r="B28" s="329">
        <v>336</v>
      </c>
      <c r="C28" s="333" t="s">
        <v>395</v>
      </c>
      <c r="D28" s="387" t="s">
        <v>396</v>
      </c>
      <c r="E28" s="329" t="s">
        <v>328</v>
      </c>
      <c r="F28" s="329" t="s">
        <v>329</v>
      </c>
      <c r="G28" s="14" t="s">
        <v>807</v>
      </c>
      <c r="H28" s="97"/>
      <c r="I28" s="388" t="s">
        <v>309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</row>
    <row r="29" spans="1:21" s="1" customFormat="1" ht="14.25">
      <c r="A29" s="87">
        <v>12</v>
      </c>
      <c r="B29" s="384">
        <v>40</v>
      </c>
      <c r="C29" s="385" t="s">
        <v>391</v>
      </c>
      <c r="D29" s="386">
        <v>34351</v>
      </c>
      <c r="E29" s="386" t="s">
        <v>240</v>
      </c>
      <c r="F29" s="384" t="s">
        <v>298</v>
      </c>
      <c r="G29" s="14" t="s">
        <v>804</v>
      </c>
      <c r="H29" s="97"/>
      <c r="I29" s="388" t="s">
        <v>309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</row>
    <row r="30" spans="1:7" ht="15">
      <c r="A30" s="87"/>
      <c r="B30" s="388">
        <v>24</v>
      </c>
      <c r="C30" s="392" t="s">
        <v>399</v>
      </c>
      <c r="D30" s="390">
        <v>34019</v>
      </c>
      <c r="E30" s="397" t="s">
        <v>245</v>
      </c>
      <c r="F30" s="397" t="s">
        <v>324</v>
      </c>
      <c r="G30" s="14" t="s">
        <v>766</v>
      </c>
    </row>
  </sheetData>
  <sheetProtection/>
  <conditionalFormatting sqref="B18:C30">
    <cfRule type="duplicateValues" priority="5" dxfId="8">
      <formula>AND(COUNTIF($B$18:$C$30,B18)&gt;1,NOT(ISBLANK(B18)))</formula>
    </cfRule>
  </conditionalFormatting>
  <conditionalFormatting sqref="B3:C15">
    <cfRule type="duplicateValues" priority="6" dxfId="8">
      <formula>AND(COUNTIF($B$3:$C$15,B3)&gt;1,NOT(ISBLANK(B3)))</formula>
    </cfRule>
  </conditionalFormatting>
  <conditionalFormatting sqref="B18:C29">
    <cfRule type="duplicateValues" priority="7" dxfId="8">
      <formula>AND(COUNTIF($B$18:$C$29,B18)&gt;1,NOT(ISBLANK(B18)))</formula>
    </cfRule>
  </conditionalFormatting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5"/>
  <dimension ref="A1:U33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28125" style="26" customWidth="1"/>
    <col min="6" max="6" width="11.710937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1.00390625" style="6" customWidth="1"/>
    <col min="11" max="14" width="9.140625" style="50" hidden="1" customWidth="1"/>
    <col min="15" max="19" width="9.140625" style="50" customWidth="1"/>
    <col min="20" max="21" width="9.140625" style="8" customWidth="1"/>
  </cols>
  <sheetData>
    <row r="1" spans="3:10" ht="15.75">
      <c r="C1" s="4" t="s">
        <v>283</v>
      </c>
      <c r="E1" s="3"/>
      <c r="F1" s="3"/>
      <c r="J1" s="26" t="s">
        <v>352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  <c r="L2" s="50" t="s">
        <v>174</v>
      </c>
    </row>
    <row r="3" spans="1:14" ht="15" outlineLevel="1">
      <c r="A3" s="87">
        <v>1</v>
      </c>
      <c r="B3" s="379">
        <v>18</v>
      </c>
      <c r="C3" s="402" t="s">
        <v>363</v>
      </c>
      <c r="D3" s="382">
        <v>33987</v>
      </c>
      <c r="E3" s="382" t="s">
        <v>240</v>
      </c>
      <c r="F3" s="379" t="s">
        <v>298</v>
      </c>
      <c r="G3" s="14" t="s">
        <v>793</v>
      </c>
      <c r="H3" s="15" t="s">
        <v>46</v>
      </c>
      <c r="I3" s="379">
        <v>8</v>
      </c>
      <c r="J3" s="402" t="s">
        <v>375</v>
      </c>
      <c r="K3" s="308" t="str">
        <f>G3</f>
        <v>4.34,89</v>
      </c>
      <c r="L3" s="301">
        <v>0</v>
      </c>
      <c r="M3" s="301">
        <f>""</f>
      </c>
      <c r="N3" s="50" t="str">
        <f aca="true" t="shared" si="0" ref="N3:N13">VLOOKUP(K3,жен1500,2)</f>
        <v>КМС</v>
      </c>
    </row>
    <row r="4" spans="1:14" ht="15" outlineLevel="1">
      <c r="A4" s="87">
        <v>2</v>
      </c>
      <c r="B4" s="329">
        <v>205</v>
      </c>
      <c r="C4" s="344" t="s">
        <v>358</v>
      </c>
      <c r="D4" s="394" t="s">
        <v>359</v>
      </c>
      <c r="E4" s="383" t="s">
        <v>246</v>
      </c>
      <c r="F4" s="383" t="s">
        <v>324</v>
      </c>
      <c r="G4" s="14" t="s">
        <v>791</v>
      </c>
      <c r="H4" s="15">
        <v>1</v>
      </c>
      <c r="I4" s="379">
        <v>7</v>
      </c>
      <c r="J4" s="331" t="s">
        <v>373</v>
      </c>
      <c r="K4" s="308" t="str">
        <f aca="true" t="shared" si="1" ref="K4:K13">G4</f>
        <v>4.36,50</v>
      </c>
      <c r="L4" s="301"/>
      <c r="M4" s="301"/>
      <c r="N4" s="50">
        <f t="shared" si="0"/>
        <v>1</v>
      </c>
    </row>
    <row r="5" spans="1:14" ht="15" outlineLevel="1">
      <c r="A5" s="87">
        <v>3</v>
      </c>
      <c r="B5" s="379">
        <v>283</v>
      </c>
      <c r="C5" s="402" t="s">
        <v>368</v>
      </c>
      <c r="D5" s="406" t="s">
        <v>369</v>
      </c>
      <c r="E5" s="366" t="s">
        <v>301</v>
      </c>
      <c r="F5" s="379" t="s">
        <v>315</v>
      </c>
      <c r="G5" s="14" t="s">
        <v>797</v>
      </c>
      <c r="H5" s="15">
        <v>1</v>
      </c>
      <c r="I5" s="329">
        <v>6</v>
      </c>
      <c r="J5" s="381" t="s">
        <v>379</v>
      </c>
      <c r="K5" s="308" t="str">
        <f t="shared" si="1"/>
        <v>4.42,58</v>
      </c>
      <c r="L5" s="302" t="s">
        <v>55</v>
      </c>
      <c r="M5" s="301" t="s">
        <v>43</v>
      </c>
      <c r="N5" s="50">
        <f t="shared" si="0"/>
        <v>1</v>
      </c>
    </row>
    <row r="6" spans="1:14" ht="15" outlineLevel="1">
      <c r="A6" s="87">
        <v>4</v>
      </c>
      <c r="B6" s="329">
        <v>280</v>
      </c>
      <c r="C6" s="331" t="s">
        <v>367</v>
      </c>
      <c r="D6" s="366">
        <v>34386</v>
      </c>
      <c r="E6" s="329" t="s">
        <v>301</v>
      </c>
      <c r="F6" s="329" t="s">
        <v>302</v>
      </c>
      <c r="G6" s="14" t="s">
        <v>796</v>
      </c>
      <c r="H6" s="15">
        <v>1</v>
      </c>
      <c r="I6" s="329">
        <v>5</v>
      </c>
      <c r="J6" s="331" t="s">
        <v>378</v>
      </c>
      <c r="K6" s="308" t="str">
        <f t="shared" si="1"/>
        <v>4.45,99</v>
      </c>
      <c r="L6" s="302" t="s">
        <v>175</v>
      </c>
      <c r="M6" s="301" t="s">
        <v>43</v>
      </c>
      <c r="N6" s="50">
        <f t="shared" si="0"/>
        <v>1</v>
      </c>
    </row>
    <row r="7" spans="1:14" ht="15" outlineLevel="1">
      <c r="A7" s="87">
        <v>5</v>
      </c>
      <c r="B7" s="339">
        <v>123</v>
      </c>
      <c r="C7" s="364" t="s">
        <v>355</v>
      </c>
      <c r="D7" s="365">
        <v>34395</v>
      </c>
      <c r="E7" s="339" t="s">
        <v>248</v>
      </c>
      <c r="F7" s="339" t="s">
        <v>302</v>
      </c>
      <c r="G7" s="14" t="s">
        <v>788</v>
      </c>
      <c r="H7" s="15">
        <v>1</v>
      </c>
      <c r="I7" s="339">
        <v>4</v>
      </c>
      <c r="J7" s="364" t="s">
        <v>370</v>
      </c>
      <c r="K7" s="308" t="str">
        <f t="shared" si="1"/>
        <v>4.49,89</v>
      </c>
      <c r="L7" s="302" t="s">
        <v>353</v>
      </c>
      <c r="M7" s="301" t="s">
        <v>46</v>
      </c>
      <c r="N7" s="50">
        <f t="shared" si="0"/>
        <v>1</v>
      </c>
    </row>
    <row r="8" spans="1:14" ht="15" outlineLevel="1">
      <c r="A8" s="87">
        <v>6</v>
      </c>
      <c r="B8" s="379">
        <v>32</v>
      </c>
      <c r="C8" s="402" t="s">
        <v>364</v>
      </c>
      <c r="D8" s="382">
        <v>34186</v>
      </c>
      <c r="E8" s="382" t="s">
        <v>240</v>
      </c>
      <c r="F8" s="379" t="s">
        <v>324</v>
      </c>
      <c r="G8" s="14" t="s">
        <v>794</v>
      </c>
      <c r="H8" s="15">
        <v>2</v>
      </c>
      <c r="I8" s="379">
        <v>3</v>
      </c>
      <c r="J8" s="402" t="s">
        <v>376</v>
      </c>
      <c r="K8" s="308" t="str">
        <f t="shared" si="1"/>
        <v>5.07,51</v>
      </c>
      <c r="L8" s="302" t="s">
        <v>176</v>
      </c>
      <c r="M8" s="301" t="s">
        <v>46</v>
      </c>
      <c r="N8" s="50">
        <f t="shared" si="0"/>
        <v>2</v>
      </c>
    </row>
    <row r="9" spans="1:14" ht="15" outlineLevel="1">
      <c r="A9" s="87">
        <v>7</v>
      </c>
      <c r="B9" s="339">
        <v>83</v>
      </c>
      <c r="C9" s="364" t="s">
        <v>357</v>
      </c>
      <c r="D9" s="365">
        <v>34380</v>
      </c>
      <c r="E9" s="339" t="s">
        <v>245</v>
      </c>
      <c r="F9" s="339" t="s">
        <v>324</v>
      </c>
      <c r="G9" s="14" t="s">
        <v>790</v>
      </c>
      <c r="H9" s="15">
        <v>2</v>
      </c>
      <c r="I9" s="339" t="s">
        <v>309</v>
      </c>
      <c r="J9" s="364" t="s">
        <v>372</v>
      </c>
      <c r="K9" s="308" t="str">
        <f t="shared" si="1"/>
        <v>5.10,74</v>
      </c>
      <c r="L9" s="302" t="s">
        <v>177</v>
      </c>
      <c r="M9" s="301">
        <v>1</v>
      </c>
      <c r="N9" s="50">
        <f t="shared" si="0"/>
        <v>2</v>
      </c>
    </row>
    <row r="10" spans="1:14" ht="15" outlineLevel="1">
      <c r="A10" s="87">
        <v>8</v>
      </c>
      <c r="B10" s="329">
        <v>313</v>
      </c>
      <c r="C10" s="333" t="s">
        <v>365</v>
      </c>
      <c r="D10" s="387" t="s">
        <v>366</v>
      </c>
      <c r="E10" s="329" t="s">
        <v>328</v>
      </c>
      <c r="F10" s="329" t="s">
        <v>329</v>
      </c>
      <c r="G10" s="14" t="s">
        <v>795</v>
      </c>
      <c r="H10" s="15">
        <v>2</v>
      </c>
      <c r="I10" s="329">
        <v>2</v>
      </c>
      <c r="J10" s="331" t="s">
        <v>377</v>
      </c>
      <c r="K10" s="308" t="str">
        <f t="shared" si="1"/>
        <v>5.12,21</v>
      </c>
      <c r="L10" s="302" t="s">
        <v>178</v>
      </c>
      <c r="M10" s="301">
        <v>2</v>
      </c>
      <c r="N10" s="50">
        <f t="shared" si="0"/>
        <v>2</v>
      </c>
    </row>
    <row r="11" spans="1:14" ht="15" outlineLevel="1">
      <c r="A11" s="87">
        <v>9</v>
      </c>
      <c r="B11" s="394" t="s">
        <v>360</v>
      </c>
      <c r="C11" s="344" t="s">
        <v>361</v>
      </c>
      <c r="D11" s="394" t="s">
        <v>362</v>
      </c>
      <c r="E11" s="383" t="s">
        <v>246</v>
      </c>
      <c r="F11" s="383" t="s">
        <v>324</v>
      </c>
      <c r="G11" s="14" t="s">
        <v>792</v>
      </c>
      <c r="H11" s="15">
        <v>2</v>
      </c>
      <c r="I11" s="379" t="s">
        <v>309</v>
      </c>
      <c r="J11" s="331" t="s">
        <v>374</v>
      </c>
      <c r="K11" s="308" t="str">
        <f t="shared" si="1"/>
        <v>5.12,35</v>
      </c>
      <c r="L11" s="302" t="s">
        <v>179</v>
      </c>
      <c r="M11" s="301">
        <v>3</v>
      </c>
      <c r="N11" s="50">
        <f t="shared" si="0"/>
        <v>2</v>
      </c>
    </row>
    <row r="12" spans="1:14" ht="15" outlineLevel="1">
      <c r="A12" s="87">
        <v>10</v>
      </c>
      <c r="B12" s="388">
        <v>67</v>
      </c>
      <c r="C12" s="392" t="s">
        <v>356</v>
      </c>
      <c r="D12" s="390">
        <v>34883</v>
      </c>
      <c r="E12" s="388" t="s">
        <v>245</v>
      </c>
      <c r="F12" s="388" t="s">
        <v>324</v>
      </c>
      <c r="G12" s="14" t="s">
        <v>789</v>
      </c>
      <c r="H12" s="15">
        <v>3</v>
      </c>
      <c r="I12" s="388" t="s">
        <v>309</v>
      </c>
      <c r="J12" s="392" t="s">
        <v>371</v>
      </c>
      <c r="K12" s="308" t="str">
        <f t="shared" si="1"/>
        <v>5.15,30</v>
      </c>
      <c r="L12" s="302" t="s">
        <v>180</v>
      </c>
      <c r="M12" s="301" t="s">
        <v>47</v>
      </c>
      <c r="N12" s="50">
        <f t="shared" si="0"/>
        <v>3</v>
      </c>
    </row>
    <row r="13" spans="1:14" ht="15" outlineLevel="1">
      <c r="A13" s="87">
        <v>11</v>
      </c>
      <c r="B13" s="388">
        <v>117</v>
      </c>
      <c r="C13" s="389" t="s">
        <v>347</v>
      </c>
      <c r="D13" s="390">
        <v>34187</v>
      </c>
      <c r="E13" s="388" t="s">
        <v>248</v>
      </c>
      <c r="F13" s="388" t="s">
        <v>302</v>
      </c>
      <c r="G13" s="282" t="s">
        <v>787</v>
      </c>
      <c r="H13" s="16">
        <v>3</v>
      </c>
      <c r="I13" s="388" t="s">
        <v>309</v>
      </c>
      <c r="J13" s="392" t="s">
        <v>339</v>
      </c>
      <c r="K13" s="308" t="str">
        <f t="shared" si="1"/>
        <v>5.25,06</v>
      </c>
      <c r="L13" s="302" t="s">
        <v>181</v>
      </c>
      <c r="M13" s="301" t="s">
        <v>48</v>
      </c>
      <c r="N13" s="50">
        <f t="shared" si="0"/>
        <v>3</v>
      </c>
    </row>
    <row r="14" spans="1:21" s="1" customFormat="1" ht="14.25">
      <c r="A14" s="3"/>
      <c r="B14" s="3"/>
      <c r="C14" s="22" t="s">
        <v>6</v>
      </c>
      <c r="D14" s="5"/>
      <c r="E14" s="26" t="s">
        <v>354</v>
      </c>
      <c r="F14" s="26" t="s">
        <v>293</v>
      </c>
      <c r="G14" s="3"/>
      <c r="H14" s="22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</row>
    <row r="15" spans="1:21" s="1" customFormat="1" ht="41.25" customHeight="1">
      <c r="A15" s="23" t="s">
        <v>17</v>
      </c>
      <c r="B15" s="10" t="s">
        <v>2</v>
      </c>
      <c r="C15" s="11" t="s">
        <v>1</v>
      </c>
      <c r="D15" s="24" t="s">
        <v>3</v>
      </c>
      <c r="E15" s="10" t="s">
        <v>36</v>
      </c>
      <c r="F15" s="10" t="s">
        <v>469</v>
      </c>
      <c r="G15" s="27" t="s">
        <v>4</v>
      </c>
      <c r="H15" s="117"/>
      <c r="I15" s="12" t="s">
        <v>22</v>
      </c>
      <c r="J15" s="13" t="s">
        <v>39</v>
      </c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</row>
    <row r="16" spans="1:21" s="1" customFormat="1" ht="14.25">
      <c r="A16" s="3">
        <v>1</v>
      </c>
      <c r="B16" s="384">
        <v>18</v>
      </c>
      <c r="C16" s="385" t="s">
        <v>363</v>
      </c>
      <c r="D16" s="386">
        <v>33987</v>
      </c>
      <c r="E16" s="386" t="s">
        <v>240</v>
      </c>
      <c r="F16" s="384" t="s">
        <v>298</v>
      </c>
      <c r="G16" s="14" t="s">
        <v>793</v>
      </c>
      <c r="H16" s="15"/>
      <c r="I16" s="384" t="s">
        <v>304</v>
      </c>
      <c r="J16" s="25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</row>
    <row r="17" spans="1:21" s="1" customFormat="1" ht="14.25">
      <c r="A17" s="3">
        <v>2</v>
      </c>
      <c r="B17" s="329">
        <v>205</v>
      </c>
      <c r="C17" s="344" t="s">
        <v>358</v>
      </c>
      <c r="D17" s="394" t="s">
        <v>359</v>
      </c>
      <c r="E17" s="383" t="s">
        <v>246</v>
      </c>
      <c r="F17" s="383" t="s">
        <v>324</v>
      </c>
      <c r="G17" s="14" t="s">
        <v>791</v>
      </c>
      <c r="H17" s="15"/>
      <c r="I17" s="379" t="s">
        <v>304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7"/>
    </row>
    <row r="18" spans="1:21" s="1" customFormat="1" ht="14.25">
      <c r="A18" s="3">
        <v>3</v>
      </c>
      <c r="B18" s="379">
        <v>283</v>
      </c>
      <c r="C18" s="368" t="s">
        <v>368</v>
      </c>
      <c r="D18" s="380" t="s">
        <v>369</v>
      </c>
      <c r="E18" s="370" t="s">
        <v>301</v>
      </c>
      <c r="F18" s="367" t="s">
        <v>315</v>
      </c>
      <c r="G18" s="14" t="s">
        <v>797</v>
      </c>
      <c r="H18" s="15"/>
      <c r="I18" s="329" t="s">
        <v>304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7"/>
    </row>
    <row r="19" spans="1:21" s="1" customFormat="1" ht="14.25">
      <c r="A19" s="3">
        <v>4</v>
      </c>
      <c r="B19" s="371">
        <v>280</v>
      </c>
      <c r="C19" s="338" t="s">
        <v>367</v>
      </c>
      <c r="D19" s="370">
        <v>34386</v>
      </c>
      <c r="E19" s="371" t="s">
        <v>301</v>
      </c>
      <c r="F19" s="371" t="s">
        <v>302</v>
      </c>
      <c r="G19" s="14" t="s">
        <v>796</v>
      </c>
      <c r="H19" s="15"/>
      <c r="I19" s="371" t="s">
        <v>304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7"/>
    </row>
    <row r="20" spans="1:21" s="1" customFormat="1" ht="14.25">
      <c r="A20" s="3">
        <v>5</v>
      </c>
      <c r="B20" s="339">
        <v>123</v>
      </c>
      <c r="C20" s="364" t="s">
        <v>355</v>
      </c>
      <c r="D20" s="365">
        <v>34395</v>
      </c>
      <c r="E20" s="374" t="s">
        <v>248</v>
      </c>
      <c r="F20" s="339" t="s">
        <v>302</v>
      </c>
      <c r="G20" s="14" t="s">
        <v>788</v>
      </c>
      <c r="H20" s="15"/>
      <c r="I20" s="374" t="s">
        <v>304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7"/>
    </row>
    <row r="21" spans="1:21" s="1" customFormat="1" ht="14.25">
      <c r="A21" s="3">
        <v>6</v>
      </c>
      <c r="B21" s="384">
        <v>32</v>
      </c>
      <c r="C21" s="385" t="s">
        <v>364</v>
      </c>
      <c r="D21" s="386">
        <v>34186</v>
      </c>
      <c r="E21" s="386" t="s">
        <v>240</v>
      </c>
      <c r="F21" s="384" t="s">
        <v>324</v>
      </c>
      <c r="G21" s="14" t="s">
        <v>794</v>
      </c>
      <c r="H21" s="15"/>
      <c r="I21" s="384" t="s">
        <v>304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</row>
    <row r="22" spans="1:21" s="1" customFormat="1" ht="13.5" customHeight="1">
      <c r="A22" s="3">
        <v>7</v>
      </c>
      <c r="B22" s="374">
        <v>83</v>
      </c>
      <c r="C22" s="377" t="s">
        <v>357</v>
      </c>
      <c r="D22" s="378">
        <v>34380</v>
      </c>
      <c r="E22" s="374" t="s">
        <v>245</v>
      </c>
      <c r="F22" s="374" t="s">
        <v>324</v>
      </c>
      <c r="G22" s="14" t="s">
        <v>790</v>
      </c>
      <c r="H22" s="15"/>
      <c r="I22" s="374" t="s">
        <v>309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</row>
    <row r="23" spans="1:21" s="1" customFormat="1" ht="14.25">
      <c r="A23" s="3">
        <v>8</v>
      </c>
      <c r="B23" s="329">
        <v>313</v>
      </c>
      <c r="C23" s="333" t="s">
        <v>365</v>
      </c>
      <c r="D23" s="387" t="s">
        <v>366</v>
      </c>
      <c r="E23" s="329" t="s">
        <v>328</v>
      </c>
      <c r="F23" s="329" t="s">
        <v>329</v>
      </c>
      <c r="G23" s="14" t="s">
        <v>795</v>
      </c>
      <c r="H23" s="15"/>
      <c r="I23" s="329" t="s">
        <v>304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</row>
    <row r="24" spans="1:21" s="1" customFormat="1" ht="14.25">
      <c r="A24" s="3">
        <v>9</v>
      </c>
      <c r="B24" s="394" t="s">
        <v>360</v>
      </c>
      <c r="C24" s="344" t="s">
        <v>361</v>
      </c>
      <c r="D24" s="394" t="s">
        <v>362</v>
      </c>
      <c r="E24" s="383" t="s">
        <v>246</v>
      </c>
      <c r="F24" s="383" t="s">
        <v>324</v>
      </c>
      <c r="G24" s="14" t="s">
        <v>792</v>
      </c>
      <c r="H24" s="15"/>
      <c r="I24" s="379" t="s">
        <v>309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</row>
    <row r="25" spans="1:21" s="1" customFormat="1" ht="14.25">
      <c r="A25" s="3">
        <v>10</v>
      </c>
      <c r="B25" s="388">
        <v>67</v>
      </c>
      <c r="C25" s="393" t="s">
        <v>356</v>
      </c>
      <c r="D25" s="390">
        <v>34883</v>
      </c>
      <c r="E25" s="388" t="s">
        <v>245</v>
      </c>
      <c r="F25" s="388" t="s">
        <v>324</v>
      </c>
      <c r="G25" s="14" t="s">
        <v>789</v>
      </c>
      <c r="H25" s="15"/>
      <c r="I25" s="388" t="s">
        <v>309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</row>
    <row r="26" spans="1:21" s="1" customFormat="1" ht="14.25">
      <c r="A26" s="3">
        <v>11</v>
      </c>
      <c r="B26" s="388">
        <v>117</v>
      </c>
      <c r="C26" s="389" t="s">
        <v>347</v>
      </c>
      <c r="D26" s="390">
        <v>34187</v>
      </c>
      <c r="E26" s="388" t="s">
        <v>248</v>
      </c>
      <c r="F26" s="388" t="s">
        <v>302</v>
      </c>
      <c r="G26" s="282" t="s">
        <v>787</v>
      </c>
      <c r="H26" s="16"/>
      <c r="I26" s="388" t="s">
        <v>309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</row>
    <row r="27" spans="1:21" s="1" customFormat="1" ht="14.25">
      <c r="A27" s="3"/>
      <c r="B27" s="223"/>
      <c r="C27" s="224"/>
      <c r="D27" s="46"/>
      <c r="E27" s="51"/>
      <c r="F27" s="223"/>
      <c r="G27" s="14"/>
      <c r="H27" s="15"/>
      <c r="I27" s="223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</row>
    <row r="28" spans="1:21" s="1" customFormat="1" ht="14.25">
      <c r="A28" s="3"/>
      <c r="B28" s="223"/>
      <c r="C28" s="224"/>
      <c r="D28" s="46"/>
      <c r="E28" s="51"/>
      <c r="F28" s="223"/>
      <c r="G28" s="14"/>
      <c r="H28" s="15"/>
      <c r="I28" s="223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</row>
    <row r="29" spans="2:9" ht="15">
      <c r="B29" s="230"/>
      <c r="C29" s="231"/>
      <c r="D29" s="46"/>
      <c r="E29" s="46"/>
      <c r="F29" s="16"/>
      <c r="G29" s="14"/>
      <c r="H29" s="15"/>
      <c r="I29" s="16"/>
    </row>
    <row r="30" spans="2:9" ht="15">
      <c r="B30" s="38"/>
      <c r="C30" s="39"/>
      <c r="D30" s="41"/>
      <c r="E30" s="40"/>
      <c r="F30" s="40"/>
      <c r="G30" s="14"/>
      <c r="H30" s="15"/>
      <c r="I30" s="42"/>
    </row>
    <row r="31" spans="2:9" ht="15">
      <c r="B31" s="38"/>
      <c r="C31" s="39"/>
      <c r="D31" s="41"/>
      <c r="E31" s="40"/>
      <c r="F31" s="40"/>
      <c r="G31" s="14"/>
      <c r="H31" s="15"/>
      <c r="I31" s="42"/>
    </row>
    <row r="32" spans="2:9" ht="15">
      <c r="B32" s="16"/>
      <c r="C32" s="43"/>
      <c r="D32" s="51"/>
      <c r="E32" s="15"/>
      <c r="F32" s="15"/>
      <c r="G32" s="14"/>
      <c r="H32" s="15"/>
      <c r="I32" s="16"/>
    </row>
    <row r="33" spans="2:9" ht="15">
      <c r="B33" s="16"/>
      <c r="C33" s="43"/>
      <c r="D33" s="51"/>
      <c r="E33" s="15"/>
      <c r="F33" s="15"/>
      <c r="G33" s="14"/>
      <c r="H33" s="15"/>
      <c r="I33" s="16"/>
    </row>
  </sheetData>
  <sheetProtection/>
  <conditionalFormatting sqref="B29">
    <cfRule type="duplicateValues" priority="1" dxfId="7" stopIfTrue="1">
      <formula>AND(COUNTIF($B$29:$B$29,B29)&gt;1,NOT(ISBLANK(B29)))</formula>
    </cfRule>
  </conditionalFormatting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8"/>
  <dimension ref="A1:Q21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6" width="12.2812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0.421875" style="6" customWidth="1"/>
    <col min="11" max="15" width="9.140625" style="50" customWidth="1"/>
    <col min="16" max="17" width="9.140625" style="8" customWidth="1"/>
  </cols>
  <sheetData>
    <row r="1" spans="3:10" ht="15.75">
      <c r="C1" s="218" t="s">
        <v>263</v>
      </c>
      <c r="E1" s="3"/>
      <c r="F1" s="3"/>
      <c r="J1" s="26" t="s">
        <v>294</v>
      </c>
    </row>
    <row r="2" spans="1:10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</row>
    <row r="3" spans="1:10" ht="15" outlineLevel="1">
      <c r="A3" s="15">
        <v>1</v>
      </c>
      <c r="B3" s="367">
        <v>261</v>
      </c>
      <c r="C3" s="368" t="s">
        <v>300</v>
      </c>
      <c r="D3" s="369">
        <v>34078</v>
      </c>
      <c r="E3" s="370" t="s">
        <v>301</v>
      </c>
      <c r="F3" s="367" t="s">
        <v>302</v>
      </c>
      <c r="G3" s="14" t="s">
        <v>769</v>
      </c>
      <c r="H3" s="15" t="s">
        <v>46</v>
      </c>
      <c r="I3" s="371">
        <v>8</v>
      </c>
      <c r="J3" s="375" t="s">
        <v>308</v>
      </c>
    </row>
    <row r="4" spans="1:10" ht="15" outlineLevel="1">
      <c r="A4" s="15">
        <v>2</v>
      </c>
      <c r="B4" s="371">
        <v>268</v>
      </c>
      <c r="C4" s="372" t="s">
        <v>303</v>
      </c>
      <c r="D4" s="370">
        <v>34645</v>
      </c>
      <c r="E4" s="371" t="s">
        <v>301</v>
      </c>
      <c r="F4" s="373" t="s">
        <v>302</v>
      </c>
      <c r="G4" s="14" t="s">
        <v>770</v>
      </c>
      <c r="H4" s="15">
        <v>1</v>
      </c>
      <c r="I4" s="371" t="s">
        <v>309</v>
      </c>
      <c r="J4" s="376" t="s">
        <v>310</v>
      </c>
    </row>
    <row r="5" spans="1:10" ht="15" outlineLevel="1">
      <c r="A5" s="15">
        <v>3</v>
      </c>
      <c r="B5" s="329">
        <v>169</v>
      </c>
      <c r="C5" s="333" t="s">
        <v>299</v>
      </c>
      <c r="D5" s="366">
        <v>34341</v>
      </c>
      <c r="E5" s="366" t="s">
        <v>247</v>
      </c>
      <c r="F5" s="329" t="s">
        <v>298</v>
      </c>
      <c r="G5" s="14" t="s">
        <v>768</v>
      </c>
      <c r="H5" s="15">
        <v>1</v>
      </c>
      <c r="I5" s="329">
        <v>7</v>
      </c>
      <c r="J5" s="333" t="s">
        <v>307</v>
      </c>
    </row>
    <row r="6" spans="1:10" ht="15" outlineLevel="1">
      <c r="A6" s="15">
        <v>4</v>
      </c>
      <c r="B6" s="329">
        <v>180</v>
      </c>
      <c r="C6" s="333" t="s">
        <v>297</v>
      </c>
      <c r="D6" s="366">
        <v>34126</v>
      </c>
      <c r="E6" s="366" t="s">
        <v>247</v>
      </c>
      <c r="F6" s="329" t="s">
        <v>298</v>
      </c>
      <c r="G6" s="14" t="s">
        <v>767</v>
      </c>
      <c r="H6" s="15">
        <v>2</v>
      </c>
      <c r="I6" s="329">
        <v>6</v>
      </c>
      <c r="J6" s="333" t="s">
        <v>306</v>
      </c>
    </row>
    <row r="7" spans="1:10" ht="15" outlineLevel="1">
      <c r="A7" s="15"/>
      <c r="B7" s="339">
        <v>113</v>
      </c>
      <c r="C7" s="364" t="s">
        <v>295</v>
      </c>
      <c r="D7" s="365">
        <v>34165</v>
      </c>
      <c r="E7" s="339" t="s">
        <v>248</v>
      </c>
      <c r="F7" s="339" t="s">
        <v>296</v>
      </c>
      <c r="G7" s="14" t="s">
        <v>766</v>
      </c>
      <c r="H7" s="15"/>
      <c r="I7" s="374" t="s">
        <v>304</v>
      </c>
      <c r="J7" s="364" t="s">
        <v>305</v>
      </c>
    </row>
    <row r="8" spans="1:15" s="1" customFormat="1" ht="14.25">
      <c r="A8" s="3"/>
      <c r="B8" s="3"/>
      <c r="C8" s="22" t="s">
        <v>6</v>
      </c>
      <c r="D8" s="5"/>
      <c r="E8" s="26" t="s">
        <v>292</v>
      </c>
      <c r="F8" s="26" t="s">
        <v>293</v>
      </c>
      <c r="G8" s="3"/>
      <c r="H8" s="22"/>
      <c r="I8" s="3"/>
      <c r="J8" s="6"/>
      <c r="K8" s="6"/>
      <c r="L8" s="6"/>
      <c r="M8" s="6"/>
      <c r="N8" s="7"/>
      <c r="O8" s="7"/>
    </row>
    <row r="9" spans="1:17" s="1" customFormat="1" ht="41.25" customHeight="1">
      <c r="A9" s="23" t="s">
        <v>17</v>
      </c>
      <c r="B9" s="10" t="s">
        <v>2</v>
      </c>
      <c r="C9" s="11" t="s">
        <v>1</v>
      </c>
      <c r="D9" s="24" t="s">
        <v>3</v>
      </c>
      <c r="E9" s="10" t="s">
        <v>36</v>
      </c>
      <c r="F9" s="10" t="s">
        <v>469</v>
      </c>
      <c r="G9" s="27" t="s">
        <v>4</v>
      </c>
      <c r="H9" s="117"/>
      <c r="I9" s="12" t="s">
        <v>21</v>
      </c>
      <c r="J9" s="13" t="s">
        <v>39</v>
      </c>
      <c r="K9" s="6"/>
      <c r="L9" s="6"/>
      <c r="M9" s="6"/>
      <c r="N9" s="6"/>
      <c r="O9" s="6"/>
      <c r="P9" s="7"/>
      <c r="Q9" s="7"/>
    </row>
    <row r="10" spans="1:17" s="1" customFormat="1" ht="14.25">
      <c r="A10" s="3">
        <v>1</v>
      </c>
      <c r="B10" s="367">
        <v>261</v>
      </c>
      <c r="C10" s="368" t="s">
        <v>300</v>
      </c>
      <c r="D10" s="369">
        <v>34078</v>
      </c>
      <c r="E10" s="370" t="s">
        <v>301</v>
      </c>
      <c r="F10" s="367" t="s">
        <v>302</v>
      </c>
      <c r="G10" s="14" t="s">
        <v>769</v>
      </c>
      <c r="H10" s="15"/>
      <c r="I10" s="371" t="s">
        <v>304</v>
      </c>
      <c r="J10" s="6"/>
      <c r="K10" s="6"/>
      <c r="L10" s="6"/>
      <c r="M10" s="6"/>
      <c r="N10" s="6"/>
      <c r="O10" s="6"/>
      <c r="P10" s="7"/>
      <c r="Q10" s="7"/>
    </row>
    <row r="11" spans="1:17" s="1" customFormat="1" ht="14.25">
      <c r="A11" s="3">
        <v>2</v>
      </c>
      <c r="B11" s="371">
        <v>268</v>
      </c>
      <c r="C11" s="372" t="s">
        <v>303</v>
      </c>
      <c r="D11" s="370">
        <v>34645</v>
      </c>
      <c r="E11" s="371" t="s">
        <v>301</v>
      </c>
      <c r="F11" s="373" t="s">
        <v>302</v>
      </c>
      <c r="G11" s="14" t="s">
        <v>770</v>
      </c>
      <c r="H11" s="15"/>
      <c r="I11" s="371" t="s">
        <v>309</v>
      </c>
      <c r="J11" s="6"/>
      <c r="K11" s="6"/>
      <c r="L11" s="6"/>
      <c r="M11" s="6"/>
      <c r="N11" s="6"/>
      <c r="O11" s="6"/>
      <c r="P11" s="7"/>
      <c r="Q11" s="7"/>
    </row>
    <row r="12" spans="1:17" s="1" customFormat="1" ht="14.25">
      <c r="A12" s="3">
        <v>3</v>
      </c>
      <c r="B12" s="329">
        <v>169</v>
      </c>
      <c r="C12" s="333" t="s">
        <v>299</v>
      </c>
      <c r="D12" s="366">
        <v>34341</v>
      </c>
      <c r="E12" s="366" t="s">
        <v>247</v>
      </c>
      <c r="F12" s="329" t="s">
        <v>298</v>
      </c>
      <c r="G12" s="14" t="s">
        <v>768</v>
      </c>
      <c r="H12" s="15"/>
      <c r="I12" s="329" t="s">
        <v>304</v>
      </c>
      <c r="J12" s="6"/>
      <c r="K12" s="6"/>
      <c r="L12" s="6"/>
      <c r="M12" s="6"/>
      <c r="N12" s="6"/>
      <c r="O12" s="6"/>
      <c r="P12" s="7"/>
      <c r="Q12" s="7"/>
    </row>
    <row r="13" spans="1:17" s="1" customFormat="1" ht="14.25">
      <c r="A13" s="3">
        <v>4</v>
      </c>
      <c r="B13" s="329">
        <v>180</v>
      </c>
      <c r="C13" s="333" t="s">
        <v>297</v>
      </c>
      <c r="D13" s="366">
        <v>34126</v>
      </c>
      <c r="E13" s="366" t="s">
        <v>247</v>
      </c>
      <c r="F13" s="329" t="s">
        <v>298</v>
      </c>
      <c r="G13" s="14" t="s">
        <v>767</v>
      </c>
      <c r="H13" s="15"/>
      <c r="I13" s="329" t="s">
        <v>304</v>
      </c>
      <c r="J13" s="6"/>
      <c r="K13" s="6"/>
      <c r="L13" s="6"/>
      <c r="M13" s="6"/>
      <c r="N13" s="6"/>
      <c r="O13" s="6"/>
      <c r="P13" s="7"/>
      <c r="Q13" s="7"/>
    </row>
    <row r="14" spans="1:17" s="1" customFormat="1" ht="14.25">
      <c r="A14" s="3"/>
      <c r="B14" s="339">
        <v>113</v>
      </c>
      <c r="C14" s="364" t="s">
        <v>295</v>
      </c>
      <c r="D14" s="365">
        <v>34165</v>
      </c>
      <c r="E14" s="339" t="s">
        <v>248</v>
      </c>
      <c r="F14" s="339" t="s">
        <v>296</v>
      </c>
      <c r="G14" s="14" t="s">
        <v>766</v>
      </c>
      <c r="H14" s="15"/>
      <c r="I14" s="374" t="s">
        <v>304</v>
      </c>
      <c r="J14" s="6"/>
      <c r="K14" s="6"/>
      <c r="L14" s="6"/>
      <c r="M14" s="6"/>
      <c r="N14" s="6"/>
      <c r="O14" s="6"/>
      <c r="P14" s="7"/>
      <c r="Q14" s="7"/>
    </row>
    <row r="15" spans="1:17" s="1" customFormat="1" ht="14.25" hidden="1">
      <c r="A15" s="3">
        <v>6</v>
      </c>
      <c r="B15" s="77"/>
      <c r="C15" s="250"/>
      <c r="D15" s="242"/>
      <c r="E15" s="46"/>
      <c r="F15" s="77"/>
      <c r="G15" s="14"/>
      <c r="H15" s="15"/>
      <c r="I15" s="77"/>
      <c r="J15" s="6"/>
      <c r="K15" s="6"/>
      <c r="L15" s="6"/>
      <c r="M15" s="6"/>
      <c r="N15" s="6"/>
      <c r="O15" s="6"/>
      <c r="P15" s="7"/>
      <c r="Q15" s="7"/>
    </row>
    <row r="16" spans="1:17" s="1" customFormat="1" ht="14.25" hidden="1">
      <c r="A16" s="3">
        <v>7</v>
      </c>
      <c r="B16" s="77"/>
      <c r="C16" s="43"/>
      <c r="D16" s="46"/>
      <c r="E16" s="46"/>
      <c r="F16" s="16"/>
      <c r="G16" s="14"/>
      <c r="H16" s="15"/>
      <c r="I16" s="77"/>
      <c r="J16" s="6"/>
      <c r="K16" s="6"/>
      <c r="L16" s="6"/>
      <c r="M16" s="6"/>
      <c r="N16" s="6"/>
      <c r="O16" s="6"/>
      <c r="P16" s="7"/>
      <c r="Q16" s="7"/>
    </row>
    <row r="17" spans="1:17" s="1" customFormat="1" ht="14.25">
      <c r="A17" s="3"/>
      <c r="B17" s="19"/>
      <c r="C17" s="29"/>
      <c r="D17" s="15"/>
      <c r="E17" s="40"/>
      <c r="F17" s="40"/>
      <c r="G17" s="150"/>
      <c r="H17" s="15"/>
      <c r="I17" s="42"/>
      <c r="J17" s="6"/>
      <c r="K17" s="6"/>
      <c r="L17" s="6"/>
      <c r="M17" s="6"/>
      <c r="N17" s="6"/>
      <c r="O17" s="6"/>
      <c r="P17" s="7"/>
      <c r="Q17" s="7"/>
    </row>
    <row r="18" spans="1:17" s="1" customFormat="1" ht="14.25">
      <c r="A18" s="3"/>
      <c r="B18" s="38"/>
      <c r="C18" s="39"/>
      <c r="D18" s="41"/>
      <c r="E18" s="40"/>
      <c r="F18" s="40"/>
      <c r="G18" s="150"/>
      <c r="H18" s="15"/>
      <c r="I18" s="42"/>
      <c r="J18" s="6"/>
      <c r="K18" s="6"/>
      <c r="L18" s="6"/>
      <c r="M18" s="6"/>
      <c r="N18" s="6"/>
      <c r="O18" s="6"/>
      <c r="P18" s="7"/>
      <c r="Q18" s="7"/>
    </row>
    <row r="19" spans="2:9" ht="15">
      <c r="B19" s="38"/>
      <c r="C19" s="39"/>
      <c r="D19" s="41"/>
      <c r="E19" s="40"/>
      <c r="F19" s="40"/>
      <c r="G19" s="150"/>
      <c r="H19" s="15"/>
      <c r="I19" s="42"/>
    </row>
    <row r="20" spans="2:9" ht="15">
      <c r="B20" s="87"/>
      <c r="C20" s="81"/>
      <c r="D20" s="206"/>
      <c r="E20" s="15"/>
      <c r="F20" s="15"/>
      <c r="G20" s="150"/>
      <c r="H20" s="15"/>
      <c r="I20" s="16"/>
    </row>
    <row r="21" spans="2:9" ht="15">
      <c r="B21" s="16"/>
      <c r="C21" s="43"/>
      <c r="D21" s="51"/>
      <c r="E21" s="15"/>
      <c r="F21" s="40"/>
      <c r="G21" s="150"/>
      <c r="H21" s="15"/>
      <c r="I21" s="16"/>
    </row>
  </sheetData>
  <sheetProtection/>
  <conditionalFormatting sqref="H3:H7">
    <cfRule type="cellIs" priority="5" dxfId="0" operator="equal" stopIfTrue="1">
      <formula>0</formula>
    </cfRule>
  </conditionalFormatting>
  <conditionalFormatting sqref="H10:H14">
    <cfRule type="cellIs" priority="4" dxfId="0" operator="equal" stopIfTrue="1">
      <formula>0</formula>
    </cfRule>
  </conditionalFormatting>
  <conditionalFormatting sqref="H10:H14">
    <cfRule type="cellIs" priority="3" dxfId="0" operator="equal" stopIfTrue="1">
      <formula>0</formula>
    </cfRule>
  </conditionalFormatting>
  <conditionalFormatting sqref="H10:H14">
    <cfRule type="cellIs" priority="2" dxfId="0" operator="equal" stopIfTrue="1">
      <formula>0</formula>
    </cfRule>
  </conditionalFormatting>
  <conditionalFormatting sqref="H10:H14">
    <cfRule type="cellIs" priority="1" dxfId="0" operator="equal" stopIfTrue="1">
      <formula>0</formula>
    </cfRule>
  </conditionalFormatting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9"/>
  <dimension ref="A1:K13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28125" style="26" customWidth="1"/>
    <col min="6" max="6" width="12.0039062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1.8515625" style="6" customWidth="1"/>
    <col min="11" max="11" width="9.140625" style="8" customWidth="1"/>
  </cols>
  <sheetData>
    <row r="1" spans="3:10" ht="15.75">
      <c r="C1" s="4" t="s">
        <v>282</v>
      </c>
      <c r="E1" s="3"/>
      <c r="F1" s="3"/>
      <c r="J1" s="26"/>
    </row>
    <row r="2" spans="1:10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</row>
    <row r="3" spans="1:10" ht="15" customHeight="1" outlineLevel="1">
      <c r="A3" s="15">
        <v>1</v>
      </c>
      <c r="B3" s="379">
        <v>284</v>
      </c>
      <c r="C3" s="368" t="s">
        <v>313</v>
      </c>
      <c r="D3" s="380" t="s">
        <v>314</v>
      </c>
      <c r="E3" s="370" t="s">
        <v>301</v>
      </c>
      <c r="F3" s="367" t="s">
        <v>315</v>
      </c>
      <c r="G3" s="14" t="s">
        <v>772</v>
      </c>
      <c r="H3" s="15" t="s">
        <v>46</v>
      </c>
      <c r="I3" s="329">
        <v>8</v>
      </c>
      <c r="J3" s="381" t="s">
        <v>317</v>
      </c>
    </row>
    <row r="4" spans="1:10" ht="15" customHeight="1" outlineLevel="1">
      <c r="A4" s="15">
        <v>2</v>
      </c>
      <c r="B4" s="374">
        <v>63</v>
      </c>
      <c r="C4" s="377" t="s">
        <v>312</v>
      </c>
      <c r="D4" s="378">
        <v>33993</v>
      </c>
      <c r="E4" s="374" t="s">
        <v>245</v>
      </c>
      <c r="F4" s="374" t="s">
        <v>296</v>
      </c>
      <c r="G4" s="14" t="s">
        <v>771</v>
      </c>
      <c r="H4" s="15">
        <v>2</v>
      </c>
      <c r="I4" s="374">
        <v>7</v>
      </c>
      <c r="J4" s="377" t="s">
        <v>316</v>
      </c>
    </row>
    <row r="5" spans="1:10" ht="15" customHeight="1" outlineLevel="1">
      <c r="A5" s="15"/>
      <c r="B5" s="408" t="s">
        <v>896</v>
      </c>
      <c r="C5" s="409" t="s">
        <v>897</v>
      </c>
      <c r="D5" s="365">
        <v>34831</v>
      </c>
      <c r="E5" s="410" t="s">
        <v>245</v>
      </c>
      <c r="F5" s="411" t="s">
        <v>302</v>
      </c>
      <c r="G5" s="14" t="s">
        <v>23</v>
      </c>
      <c r="H5" s="15"/>
      <c r="I5" s="388" t="s">
        <v>309</v>
      </c>
      <c r="J5" s="412" t="s">
        <v>898</v>
      </c>
    </row>
    <row r="6" spans="1:11" s="1" customFormat="1" ht="14.25">
      <c r="A6" s="3"/>
      <c r="B6" s="3"/>
      <c r="C6" s="22" t="s">
        <v>6</v>
      </c>
      <c r="D6" s="5"/>
      <c r="E6" s="26" t="s">
        <v>311</v>
      </c>
      <c r="F6" s="26" t="s">
        <v>293</v>
      </c>
      <c r="G6" s="3"/>
      <c r="H6" s="22"/>
      <c r="I6" s="3"/>
      <c r="J6" s="6"/>
      <c r="K6" s="7"/>
    </row>
    <row r="7" spans="1:11" s="1" customFormat="1" ht="41.25" customHeight="1">
      <c r="A7" s="23" t="s">
        <v>17</v>
      </c>
      <c r="B7" s="10" t="s">
        <v>2</v>
      </c>
      <c r="C7" s="11" t="s">
        <v>1</v>
      </c>
      <c r="D7" s="24" t="s">
        <v>3</v>
      </c>
      <c r="E7" s="10" t="s">
        <v>36</v>
      </c>
      <c r="F7" s="10" t="s">
        <v>469</v>
      </c>
      <c r="G7" s="27" t="s">
        <v>4</v>
      </c>
      <c r="H7" s="117"/>
      <c r="I7" s="12" t="s">
        <v>21</v>
      </c>
      <c r="J7" s="13" t="s">
        <v>39</v>
      </c>
      <c r="K7" s="7"/>
    </row>
    <row r="8" spans="1:11" s="1" customFormat="1" ht="14.25">
      <c r="A8" s="15">
        <v>1</v>
      </c>
      <c r="B8" s="379">
        <v>284</v>
      </c>
      <c r="C8" s="368" t="s">
        <v>313</v>
      </c>
      <c r="D8" s="380" t="s">
        <v>314</v>
      </c>
      <c r="E8" s="370" t="s">
        <v>301</v>
      </c>
      <c r="F8" s="367" t="s">
        <v>315</v>
      </c>
      <c r="G8" s="14" t="s">
        <v>772</v>
      </c>
      <c r="H8" s="15"/>
      <c r="I8" s="329" t="s">
        <v>304</v>
      </c>
      <c r="J8" s="6"/>
      <c r="K8" s="7"/>
    </row>
    <row r="9" spans="1:11" s="1" customFormat="1" ht="14.25">
      <c r="A9" s="15">
        <v>2</v>
      </c>
      <c r="B9" s="374">
        <v>63</v>
      </c>
      <c r="C9" s="377" t="s">
        <v>312</v>
      </c>
      <c r="D9" s="378">
        <v>33993</v>
      </c>
      <c r="E9" s="374" t="s">
        <v>245</v>
      </c>
      <c r="F9" s="374" t="s">
        <v>296</v>
      </c>
      <c r="G9" s="14" t="s">
        <v>771</v>
      </c>
      <c r="H9" s="15"/>
      <c r="I9" s="374" t="s">
        <v>304</v>
      </c>
      <c r="J9" s="6"/>
      <c r="K9" s="7"/>
    </row>
    <row r="10" spans="1:11" s="1" customFormat="1" ht="14.25">
      <c r="A10" s="3"/>
      <c r="B10" s="408" t="s">
        <v>896</v>
      </c>
      <c r="C10" s="409" t="s">
        <v>897</v>
      </c>
      <c r="D10" s="365">
        <v>34831</v>
      </c>
      <c r="E10" s="410" t="s">
        <v>245</v>
      </c>
      <c r="F10" s="411" t="s">
        <v>302</v>
      </c>
      <c r="G10" s="14" t="s">
        <v>23</v>
      </c>
      <c r="H10" s="15"/>
      <c r="I10" s="388" t="s">
        <v>309</v>
      </c>
      <c r="J10" s="6"/>
      <c r="K10" s="7"/>
    </row>
    <row r="11" spans="1:11" s="1" customFormat="1" ht="14.25">
      <c r="A11" s="3"/>
      <c r="B11" s="38"/>
      <c r="C11" s="39"/>
      <c r="D11" s="41"/>
      <c r="E11" s="40"/>
      <c r="F11" s="40"/>
      <c r="G11" s="14"/>
      <c r="H11" s="15"/>
      <c r="I11" s="42"/>
      <c r="J11" s="6"/>
      <c r="K11" s="7"/>
    </row>
    <row r="12" spans="1:11" s="1" customFormat="1" ht="14.25">
      <c r="A12" s="3"/>
      <c r="B12" s="38"/>
      <c r="C12" s="39"/>
      <c r="D12" s="41"/>
      <c r="E12" s="40"/>
      <c r="F12" s="40"/>
      <c r="G12" s="14"/>
      <c r="H12" s="15"/>
      <c r="I12" s="42"/>
      <c r="J12" s="6"/>
      <c r="K12" s="7"/>
    </row>
    <row r="13" spans="1:11" s="1" customFormat="1" ht="14.25">
      <c r="A13" s="3"/>
      <c r="B13" s="77"/>
      <c r="C13" s="17"/>
      <c r="D13" s="46"/>
      <c r="E13" s="19"/>
      <c r="F13" s="19"/>
      <c r="G13" s="14"/>
      <c r="H13" s="22"/>
      <c r="I13" s="3"/>
      <c r="J13" s="6"/>
      <c r="K13" s="7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39"/>
  <dimension ref="A1:P29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6" width="12.2812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0.8515625" style="6" customWidth="1"/>
    <col min="11" max="14" width="9.140625" style="50" customWidth="1"/>
    <col min="15" max="16" width="9.140625" style="8" customWidth="1"/>
  </cols>
  <sheetData>
    <row r="1" spans="3:10" ht="15.75">
      <c r="C1" s="4" t="s">
        <v>855</v>
      </c>
      <c r="E1" s="3"/>
      <c r="F1" s="3"/>
      <c r="J1" s="26" t="s">
        <v>1064</v>
      </c>
    </row>
    <row r="2" spans="1:10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</row>
    <row r="3" spans="1:10" ht="15" outlineLevel="1">
      <c r="A3" s="15">
        <v>1</v>
      </c>
      <c r="B3" s="379">
        <v>284</v>
      </c>
      <c r="C3" s="368" t="s">
        <v>313</v>
      </c>
      <c r="D3" s="380" t="s">
        <v>314</v>
      </c>
      <c r="E3" s="370" t="s">
        <v>301</v>
      </c>
      <c r="F3" s="367" t="s">
        <v>315</v>
      </c>
      <c r="G3" s="282" t="s">
        <v>1060</v>
      </c>
      <c r="H3" s="15" t="s">
        <v>46</v>
      </c>
      <c r="I3" s="329">
        <v>8</v>
      </c>
      <c r="J3" s="381" t="s">
        <v>957</v>
      </c>
    </row>
    <row r="4" spans="1:10" ht="15" outlineLevel="1">
      <c r="A4" s="15">
        <v>2</v>
      </c>
      <c r="B4" s="379">
        <v>283</v>
      </c>
      <c r="C4" s="368" t="s">
        <v>368</v>
      </c>
      <c r="D4" s="380" t="s">
        <v>369</v>
      </c>
      <c r="E4" s="370" t="s">
        <v>301</v>
      </c>
      <c r="F4" s="367" t="s">
        <v>315</v>
      </c>
      <c r="G4" s="282" t="s">
        <v>1061</v>
      </c>
      <c r="H4" s="15">
        <v>1</v>
      </c>
      <c r="I4" s="329">
        <v>7</v>
      </c>
      <c r="J4" s="381" t="s">
        <v>379</v>
      </c>
    </row>
    <row r="5" spans="1:10" ht="15" outlineLevel="1">
      <c r="A5" s="15">
        <v>3</v>
      </c>
      <c r="B5" s="329">
        <v>205</v>
      </c>
      <c r="C5" s="344" t="s">
        <v>358</v>
      </c>
      <c r="D5" s="394" t="s">
        <v>359</v>
      </c>
      <c r="E5" s="383" t="s">
        <v>246</v>
      </c>
      <c r="F5" s="383" t="s">
        <v>324</v>
      </c>
      <c r="G5" s="282" t="s">
        <v>1054</v>
      </c>
      <c r="H5" s="15">
        <v>1</v>
      </c>
      <c r="I5" s="379">
        <v>6</v>
      </c>
      <c r="J5" s="331" t="s">
        <v>373</v>
      </c>
    </row>
    <row r="6" spans="1:10" ht="15" outlineLevel="1">
      <c r="A6" s="15">
        <v>4</v>
      </c>
      <c r="B6" s="408" t="s">
        <v>896</v>
      </c>
      <c r="C6" s="409" t="s">
        <v>897</v>
      </c>
      <c r="D6" s="365">
        <v>34831</v>
      </c>
      <c r="E6" s="410" t="s">
        <v>245</v>
      </c>
      <c r="F6" s="411" t="s">
        <v>302</v>
      </c>
      <c r="G6" s="282" t="s">
        <v>1062</v>
      </c>
      <c r="H6" s="15">
        <v>1</v>
      </c>
      <c r="I6" s="388" t="s">
        <v>309</v>
      </c>
      <c r="J6" s="412" t="s">
        <v>898</v>
      </c>
    </row>
    <row r="7" spans="1:10" ht="15" outlineLevel="1">
      <c r="A7" s="15">
        <v>5</v>
      </c>
      <c r="B7" s="329">
        <v>182</v>
      </c>
      <c r="C7" s="333" t="s">
        <v>344</v>
      </c>
      <c r="D7" s="366">
        <v>34103</v>
      </c>
      <c r="E7" s="366" t="s">
        <v>247</v>
      </c>
      <c r="F7" s="329" t="s">
        <v>298</v>
      </c>
      <c r="G7" s="282" t="s">
        <v>1057</v>
      </c>
      <c r="H7" s="15">
        <v>2</v>
      </c>
      <c r="I7" s="329">
        <v>5</v>
      </c>
      <c r="J7" s="331" t="s">
        <v>348</v>
      </c>
    </row>
    <row r="8" spans="1:10" ht="15" outlineLevel="1">
      <c r="A8" s="15">
        <v>6</v>
      </c>
      <c r="B8" s="329">
        <v>210</v>
      </c>
      <c r="C8" s="331" t="s">
        <v>345</v>
      </c>
      <c r="D8" s="366">
        <v>34309</v>
      </c>
      <c r="E8" s="383" t="s">
        <v>246</v>
      </c>
      <c r="F8" s="329" t="s">
        <v>324</v>
      </c>
      <c r="G8" s="282" t="s">
        <v>1059</v>
      </c>
      <c r="H8" s="15">
        <v>2</v>
      </c>
      <c r="I8" s="391">
        <v>4</v>
      </c>
      <c r="J8" s="331" t="s">
        <v>349</v>
      </c>
    </row>
    <row r="9" spans="1:10" ht="15" outlineLevel="1">
      <c r="A9" s="15">
        <v>7</v>
      </c>
      <c r="B9" s="329">
        <v>313</v>
      </c>
      <c r="C9" s="333" t="s">
        <v>365</v>
      </c>
      <c r="D9" s="387" t="s">
        <v>366</v>
      </c>
      <c r="E9" s="329" t="s">
        <v>328</v>
      </c>
      <c r="F9" s="329" t="s">
        <v>329</v>
      </c>
      <c r="G9" s="282" t="s">
        <v>1056</v>
      </c>
      <c r="H9" s="15">
        <v>2</v>
      </c>
      <c r="I9" s="329">
        <v>3</v>
      </c>
      <c r="J9" s="331" t="s">
        <v>377</v>
      </c>
    </row>
    <row r="10" spans="1:10" ht="15" outlineLevel="1">
      <c r="A10" s="15">
        <v>8</v>
      </c>
      <c r="B10" s="384">
        <v>32</v>
      </c>
      <c r="C10" s="385" t="s">
        <v>364</v>
      </c>
      <c r="D10" s="386">
        <v>34186</v>
      </c>
      <c r="E10" s="386" t="s">
        <v>240</v>
      </c>
      <c r="F10" s="384" t="s">
        <v>324</v>
      </c>
      <c r="G10" s="282" t="s">
        <v>1063</v>
      </c>
      <c r="H10" s="15">
        <v>2</v>
      </c>
      <c r="I10" s="384">
        <v>2</v>
      </c>
      <c r="J10" s="385" t="s">
        <v>376</v>
      </c>
    </row>
    <row r="11" spans="1:10" ht="15" outlineLevel="1">
      <c r="A11" s="15">
        <v>9</v>
      </c>
      <c r="B11" s="384">
        <v>41</v>
      </c>
      <c r="C11" s="385" t="s">
        <v>343</v>
      </c>
      <c r="D11" s="386">
        <v>34144</v>
      </c>
      <c r="E11" s="386" t="s">
        <v>955</v>
      </c>
      <c r="F11" s="384" t="s">
        <v>298</v>
      </c>
      <c r="G11" s="282" t="s">
        <v>1055</v>
      </c>
      <c r="H11" s="15">
        <v>2</v>
      </c>
      <c r="I11" s="384">
        <v>1</v>
      </c>
      <c r="J11" s="385" t="s">
        <v>956</v>
      </c>
    </row>
    <row r="12" spans="1:10" ht="15" outlineLevel="1">
      <c r="A12" s="15">
        <v>10</v>
      </c>
      <c r="B12" s="388">
        <v>117</v>
      </c>
      <c r="C12" s="389" t="s">
        <v>347</v>
      </c>
      <c r="D12" s="390">
        <v>34187</v>
      </c>
      <c r="E12" s="388" t="s">
        <v>248</v>
      </c>
      <c r="F12" s="388" t="s">
        <v>302</v>
      </c>
      <c r="G12" s="282" t="s">
        <v>1058</v>
      </c>
      <c r="H12" s="15">
        <v>3</v>
      </c>
      <c r="I12" s="388" t="s">
        <v>309</v>
      </c>
      <c r="J12" s="392" t="s">
        <v>339</v>
      </c>
    </row>
    <row r="13" spans="1:10" ht="15" outlineLevel="1">
      <c r="A13" s="15"/>
      <c r="B13" s="77"/>
      <c r="C13" s="250"/>
      <c r="D13" s="242"/>
      <c r="E13" s="46"/>
      <c r="F13" s="77"/>
      <c r="G13" s="189"/>
      <c r="H13" s="15"/>
      <c r="I13" s="77"/>
      <c r="J13" s="17"/>
    </row>
    <row r="14" spans="1:14" s="1" customFormat="1" ht="14.25">
      <c r="A14" s="3"/>
      <c r="B14" s="3"/>
      <c r="C14" s="22" t="s">
        <v>6</v>
      </c>
      <c r="D14" s="5"/>
      <c r="E14" s="26" t="s">
        <v>115</v>
      </c>
      <c r="F14" s="26" t="s">
        <v>845</v>
      </c>
      <c r="G14" s="3"/>
      <c r="H14" s="22"/>
      <c r="I14" s="3"/>
      <c r="J14" s="6"/>
      <c r="K14" s="6"/>
      <c r="L14" s="6"/>
      <c r="M14" s="7"/>
      <c r="N14" s="7"/>
    </row>
    <row r="15" spans="1:16" s="1" customFormat="1" ht="41.25" customHeight="1">
      <c r="A15" s="23" t="s">
        <v>17</v>
      </c>
      <c r="B15" s="10" t="s">
        <v>2</v>
      </c>
      <c r="C15" s="11" t="s">
        <v>1</v>
      </c>
      <c r="D15" s="24" t="s">
        <v>3</v>
      </c>
      <c r="E15" s="10" t="s">
        <v>36</v>
      </c>
      <c r="F15" s="10" t="s">
        <v>469</v>
      </c>
      <c r="G15" s="27" t="s">
        <v>4</v>
      </c>
      <c r="H15" s="117"/>
      <c r="I15" s="12" t="s">
        <v>21</v>
      </c>
      <c r="J15" s="13" t="s">
        <v>39</v>
      </c>
      <c r="K15" s="6"/>
      <c r="L15" s="6"/>
      <c r="M15" s="6"/>
      <c r="N15" s="6"/>
      <c r="O15" s="7"/>
      <c r="P15" s="7"/>
    </row>
    <row r="16" spans="1:16" s="1" customFormat="1" ht="14.25">
      <c r="A16" s="3">
        <v>1</v>
      </c>
      <c r="B16" s="379">
        <v>284</v>
      </c>
      <c r="C16" s="368" t="s">
        <v>313</v>
      </c>
      <c r="D16" s="380" t="s">
        <v>314</v>
      </c>
      <c r="E16" s="370" t="s">
        <v>301</v>
      </c>
      <c r="F16" s="367" t="s">
        <v>315</v>
      </c>
      <c r="G16" s="282" t="s">
        <v>1060</v>
      </c>
      <c r="H16" s="15"/>
      <c r="I16" s="329" t="s">
        <v>304</v>
      </c>
      <c r="J16" s="6"/>
      <c r="K16" s="6"/>
      <c r="L16" s="6"/>
      <c r="M16" s="6"/>
      <c r="N16" s="6"/>
      <c r="O16" s="7"/>
      <c r="P16" s="7"/>
    </row>
    <row r="17" spans="1:16" s="1" customFormat="1" ht="14.25">
      <c r="A17" s="3">
        <v>2</v>
      </c>
      <c r="B17" s="379">
        <v>283</v>
      </c>
      <c r="C17" s="368" t="s">
        <v>368</v>
      </c>
      <c r="D17" s="380" t="s">
        <v>369</v>
      </c>
      <c r="E17" s="370" t="s">
        <v>301</v>
      </c>
      <c r="F17" s="367" t="s">
        <v>315</v>
      </c>
      <c r="G17" s="282" t="s">
        <v>1061</v>
      </c>
      <c r="H17" s="15"/>
      <c r="I17" s="329" t="s">
        <v>304</v>
      </c>
      <c r="J17" s="6"/>
      <c r="K17" s="6"/>
      <c r="L17" s="6"/>
      <c r="M17" s="6"/>
      <c r="N17" s="6"/>
      <c r="O17" s="7"/>
      <c r="P17" s="7"/>
    </row>
    <row r="18" spans="1:16" s="1" customFormat="1" ht="14.25">
      <c r="A18" s="3">
        <v>3</v>
      </c>
      <c r="B18" s="329">
        <v>205</v>
      </c>
      <c r="C18" s="344" t="s">
        <v>358</v>
      </c>
      <c r="D18" s="394" t="s">
        <v>359</v>
      </c>
      <c r="E18" s="383" t="s">
        <v>246</v>
      </c>
      <c r="F18" s="383" t="s">
        <v>324</v>
      </c>
      <c r="G18" s="282" t="s">
        <v>1054</v>
      </c>
      <c r="H18" s="15"/>
      <c r="I18" s="379" t="s">
        <v>304</v>
      </c>
      <c r="J18" s="6"/>
      <c r="K18" s="6"/>
      <c r="L18" s="6"/>
      <c r="M18" s="6"/>
      <c r="N18" s="6"/>
      <c r="O18" s="7"/>
      <c r="P18" s="7"/>
    </row>
    <row r="19" spans="1:16" s="1" customFormat="1" ht="14.25">
      <c r="A19" s="3">
        <v>4</v>
      </c>
      <c r="B19" s="408" t="s">
        <v>896</v>
      </c>
      <c r="C19" s="409" t="s">
        <v>897</v>
      </c>
      <c r="D19" s="365">
        <v>34831</v>
      </c>
      <c r="E19" s="410" t="s">
        <v>245</v>
      </c>
      <c r="F19" s="411" t="s">
        <v>302</v>
      </c>
      <c r="G19" s="282" t="s">
        <v>1062</v>
      </c>
      <c r="H19" s="15"/>
      <c r="I19" s="388" t="s">
        <v>309</v>
      </c>
      <c r="J19" s="6"/>
      <c r="K19" s="6"/>
      <c r="L19" s="6"/>
      <c r="M19" s="6"/>
      <c r="N19" s="6"/>
      <c r="O19" s="7"/>
      <c r="P19" s="7"/>
    </row>
    <row r="20" spans="1:16" s="1" customFormat="1" ht="14.25">
      <c r="A20" s="3">
        <v>5</v>
      </c>
      <c r="B20" s="329">
        <v>182</v>
      </c>
      <c r="C20" s="333" t="s">
        <v>344</v>
      </c>
      <c r="D20" s="366">
        <v>34103</v>
      </c>
      <c r="E20" s="366" t="s">
        <v>247</v>
      </c>
      <c r="F20" s="329" t="s">
        <v>298</v>
      </c>
      <c r="G20" s="282" t="s">
        <v>1057</v>
      </c>
      <c r="H20" s="15"/>
      <c r="I20" s="329" t="s">
        <v>304</v>
      </c>
      <c r="J20" s="6"/>
      <c r="K20" s="6"/>
      <c r="L20" s="6"/>
      <c r="M20" s="6"/>
      <c r="N20" s="6"/>
      <c r="O20" s="7"/>
      <c r="P20" s="7"/>
    </row>
    <row r="21" spans="1:16" s="1" customFormat="1" ht="14.25">
      <c r="A21" s="3">
        <v>6</v>
      </c>
      <c r="B21" s="329">
        <v>210</v>
      </c>
      <c r="C21" s="331" t="s">
        <v>345</v>
      </c>
      <c r="D21" s="366">
        <v>34309</v>
      </c>
      <c r="E21" s="383" t="s">
        <v>246</v>
      </c>
      <c r="F21" s="329" t="s">
        <v>324</v>
      </c>
      <c r="G21" s="282" t="s">
        <v>1059</v>
      </c>
      <c r="H21" s="15"/>
      <c r="I21" s="391" t="s">
        <v>304</v>
      </c>
      <c r="J21" s="6"/>
      <c r="K21" s="6"/>
      <c r="L21" s="6"/>
      <c r="M21" s="6"/>
      <c r="N21" s="6"/>
      <c r="O21" s="7"/>
      <c r="P21" s="7"/>
    </row>
    <row r="22" spans="1:16" s="1" customFormat="1" ht="14.25">
      <c r="A22" s="3">
        <v>7</v>
      </c>
      <c r="B22" s="329">
        <v>313</v>
      </c>
      <c r="C22" s="333" t="s">
        <v>365</v>
      </c>
      <c r="D22" s="387" t="s">
        <v>366</v>
      </c>
      <c r="E22" s="329" t="s">
        <v>328</v>
      </c>
      <c r="F22" s="329" t="s">
        <v>329</v>
      </c>
      <c r="G22" s="282" t="s">
        <v>1056</v>
      </c>
      <c r="H22" s="15"/>
      <c r="I22" s="329" t="s">
        <v>304</v>
      </c>
      <c r="J22" s="6"/>
      <c r="K22" s="6"/>
      <c r="L22" s="6"/>
      <c r="M22" s="6"/>
      <c r="N22" s="6"/>
      <c r="O22" s="7"/>
      <c r="P22" s="7"/>
    </row>
    <row r="23" spans="1:16" s="1" customFormat="1" ht="14.25">
      <c r="A23" s="3">
        <v>8</v>
      </c>
      <c r="B23" s="384">
        <v>32</v>
      </c>
      <c r="C23" s="385" t="s">
        <v>364</v>
      </c>
      <c r="D23" s="386">
        <v>34186</v>
      </c>
      <c r="E23" s="386" t="s">
        <v>240</v>
      </c>
      <c r="F23" s="384" t="s">
        <v>324</v>
      </c>
      <c r="G23" s="282" t="s">
        <v>1063</v>
      </c>
      <c r="H23" s="15"/>
      <c r="I23" s="384" t="s">
        <v>304</v>
      </c>
      <c r="J23" s="6"/>
      <c r="K23" s="6"/>
      <c r="L23" s="6"/>
      <c r="M23" s="6"/>
      <c r="N23" s="6"/>
      <c r="O23" s="7"/>
      <c r="P23" s="7"/>
    </row>
    <row r="24" spans="1:16" s="1" customFormat="1" ht="14.25">
      <c r="A24" s="3">
        <v>9</v>
      </c>
      <c r="B24" s="384">
        <v>41</v>
      </c>
      <c r="C24" s="385" t="s">
        <v>343</v>
      </c>
      <c r="D24" s="386">
        <v>34144</v>
      </c>
      <c r="E24" s="386" t="s">
        <v>955</v>
      </c>
      <c r="F24" s="384" t="s">
        <v>298</v>
      </c>
      <c r="G24" s="282" t="s">
        <v>1055</v>
      </c>
      <c r="H24" s="15"/>
      <c r="I24" s="384" t="s">
        <v>304</v>
      </c>
      <c r="J24" s="6"/>
      <c r="K24" s="6"/>
      <c r="L24" s="6"/>
      <c r="M24" s="6"/>
      <c r="N24" s="6"/>
      <c r="O24" s="7"/>
      <c r="P24" s="7"/>
    </row>
    <row r="25" spans="1:16" s="1" customFormat="1" ht="14.25">
      <c r="A25" s="3">
        <v>10</v>
      </c>
      <c r="B25" s="388">
        <v>117</v>
      </c>
      <c r="C25" s="389" t="s">
        <v>347</v>
      </c>
      <c r="D25" s="390">
        <v>34187</v>
      </c>
      <c r="E25" s="388" t="s">
        <v>248</v>
      </c>
      <c r="F25" s="388" t="s">
        <v>302</v>
      </c>
      <c r="G25" s="282" t="s">
        <v>1058</v>
      </c>
      <c r="H25" s="15"/>
      <c r="I25" s="388" t="s">
        <v>309</v>
      </c>
      <c r="J25" s="6"/>
      <c r="K25" s="6"/>
      <c r="L25" s="6"/>
      <c r="M25" s="6"/>
      <c r="N25" s="6"/>
      <c r="O25" s="7"/>
      <c r="P25" s="7"/>
    </row>
    <row r="26" spans="1:16" s="1" customFormat="1" ht="14.25">
      <c r="A26" s="3"/>
      <c r="B26" s="223"/>
      <c r="C26" s="224"/>
      <c r="D26" s="46"/>
      <c r="E26" s="51"/>
      <c r="F26" s="223"/>
      <c r="G26" s="267"/>
      <c r="H26" s="15"/>
      <c r="I26" s="223"/>
      <c r="J26" s="6"/>
      <c r="K26" s="6"/>
      <c r="L26" s="6"/>
      <c r="M26" s="6"/>
      <c r="N26" s="6"/>
      <c r="O26" s="7"/>
      <c r="P26" s="7"/>
    </row>
    <row r="27" spans="1:16" s="1" customFormat="1" ht="14.25">
      <c r="A27" s="3"/>
      <c r="B27" s="223"/>
      <c r="C27" s="224"/>
      <c r="D27" s="46"/>
      <c r="E27" s="51"/>
      <c r="F27" s="223"/>
      <c r="G27" s="282"/>
      <c r="H27" s="15"/>
      <c r="I27" s="223"/>
      <c r="J27" s="6"/>
      <c r="K27" s="6"/>
      <c r="L27" s="6"/>
      <c r="M27" s="6"/>
      <c r="N27" s="6"/>
      <c r="O27" s="7"/>
      <c r="P27" s="7"/>
    </row>
    <row r="28" spans="1:16" s="1" customFormat="1" ht="14.25">
      <c r="A28" s="3"/>
      <c r="B28" s="210"/>
      <c r="C28" s="228"/>
      <c r="D28" s="229"/>
      <c r="E28" s="229"/>
      <c r="F28" s="244"/>
      <c r="G28" s="282"/>
      <c r="H28" s="15"/>
      <c r="I28" s="223"/>
      <c r="J28" s="6"/>
      <c r="K28" s="6"/>
      <c r="L28" s="6"/>
      <c r="M28" s="6"/>
      <c r="N28" s="6"/>
      <c r="O28" s="7"/>
      <c r="P28" s="7"/>
    </row>
    <row r="29" spans="2:9" ht="15">
      <c r="B29" s="16"/>
      <c r="C29" s="43"/>
      <c r="D29" s="51"/>
      <c r="E29" s="15"/>
      <c r="F29" s="40"/>
      <c r="G29" s="150"/>
      <c r="H29" s="15"/>
      <c r="I29" s="16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6"/>
  <dimension ref="A1:T29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6" width="12.2812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0.8515625" style="6" customWidth="1"/>
    <col min="11" max="14" width="0" style="50" hidden="1" customWidth="1"/>
    <col min="15" max="18" width="9.140625" style="50" customWidth="1"/>
    <col min="19" max="20" width="9.140625" style="8" customWidth="1"/>
  </cols>
  <sheetData>
    <row r="1" spans="3:10" ht="15.75">
      <c r="C1" s="4" t="s">
        <v>262</v>
      </c>
      <c r="E1" s="3"/>
      <c r="F1" s="3"/>
      <c r="J1" s="26" t="s">
        <v>861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  <c r="L2" s="50" t="s">
        <v>199</v>
      </c>
    </row>
    <row r="3" spans="1:14" ht="15" outlineLevel="1">
      <c r="A3" s="15">
        <v>1</v>
      </c>
      <c r="B3" s="374">
        <v>451</v>
      </c>
      <c r="C3" s="396" t="s">
        <v>384</v>
      </c>
      <c r="D3" s="378">
        <v>34105</v>
      </c>
      <c r="E3" s="374" t="s">
        <v>245</v>
      </c>
      <c r="F3" s="374" t="s">
        <v>298</v>
      </c>
      <c r="G3" s="576" t="s">
        <v>1076</v>
      </c>
      <c r="H3" s="114">
        <v>1</v>
      </c>
      <c r="I3" s="374">
        <v>8</v>
      </c>
      <c r="J3" s="396" t="s">
        <v>401</v>
      </c>
      <c r="K3" s="309" t="str">
        <f>G3</f>
        <v>15.09,65</v>
      </c>
      <c r="L3" s="301">
        <v>0</v>
      </c>
      <c r="M3" s="301">
        <f>""</f>
      </c>
      <c r="N3" s="50">
        <f aca="true" t="shared" si="0" ref="N3:N12">VLOOKUP(K3,муж3000,2)</f>
        <v>1</v>
      </c>
    </row>
    <row r="4" spans="1:14" ht="15" outlineLevel="1">
      <c r="A4" s="15">
        <v>2</v>
      </c>
      <c r="B4" s="367">
        <v>261</v>
      </c>
      <c r="C4" s="368" t="s">
        <v>300</v>
      </c>
      <c r="D4" s="369">
        <v>34078</v>
      </c>
      <c r="E4" s="370" t="s">
        <v>301</v>
      </c>
      <c r="F4" s="367" t="s">
        <v>302</v>
      </c>
      <c r="G4" s="576" t="s">
        <v>1071</v>
      </c>
      <c r="H4" s="114">
        <v>1</v>
      </c>
      <c r="I4" s="371">
        <v>7</v>
      </c>
      <c r="J4" s="577" t="s">
        <v>308</v>
      </c>
      <c r="K4" s="309" t="str">
        <f aca="true" t="shared" si="1" ref="K4:K12">G4</f>
        <v>15.15,92</v>
      </c>
      <c r="L4" s="303"/>
      <c r="M4" s="301"/>
      <c r="N4" s="50">
        <f t="shared" si="0"/>
        <v>1</v>
      </c>
    </row>
    <row r="5" spans="1:14" ht="15" outlineLevel="1">
      <c r="A5" s="15">
        <v>3</v>
      </c>
      <c r="B5" s="374">
        <v>104</v>
      </c>
      <c r="C5" s="377" t="s">
        <v>320</v>
      </c>
      <c r="D5" s="378">
        <v>34136</v>
      </c>
      <c r="E5" s="374" t="s">
        <v>248</v>
      </c>
      <c r="F5" s="374" t="s">
        <v>296</v>
      </c>
      <c r="G5" s="576" t="s">
        <v>1069</v>
      </c>
      <c r="H5" s="114">
        <v>1</v>
      </c>
      <c r="I5" s="374">
        <v>6</v>
      </c>
      <c r="J5" s="377" t="s">
        <v>333</v>
      </c>
      <c r="K5" s="309" t="str">
        <f t="shared" si="1"/>
        <v>15.21,89</v>
      </c>
      <c r="L5" s="304" t="s">
        <v>106</v>
      </c>
      <c r="M5" s="301" t="s">
        <v>43</v>
      </c>
      <c r="N5" s="50">
        <f t="shared" si="0"/>
        <v>1</v>
      </c>
    </row>
    <row r="6" spans="1:14" ht="15" outlineLevel="1">
      <c r="A6" s="15">
        <v>4</v>
      </c>
      <c r="B6" s="374">
        <v>56</v>
      </c>
      <c r="C6" s="377" t="s">
        <v>385</v>
      </c>
      <c r="D6" s="378">
        <v>34117</v>
      </c>
      <c r="E6" s="374" t="s">
        <v>245</v>
      </c>
      <c r="F6" s="374" t="s">
        <v>298</v>
      </c>
      <c r="G6" s="576" t="s">
        <v>1070</v>
      </c>
      <c r="H6" s="114">
        <v>1</v>
      </c>
      <c r="I6" s="374" t="s">
        <v>309</v>
      </c>
      <c r="J6" s="377" t="s">
        <v>401</v>
      </c>
      <c r="K6" s="309" t="str">
        <f t="shared" si="1"/>
        <v>15.23,29</v>
      </c>
      <c r="L6" s="304" t="s">
        <v>193</v>
      </c>
      <c r="M6" s="301" t="s">
        <v>44</v>
      </c>
      <c r="N6" s="50">
        <f t="shared" si="0"/>
        <v>1</v>
      </c>
    </row>
    <row r="7" spans="1:14" ht="15" outlineLevel="1">
      <c r="A7" s="15">
        <v>5</v>
      </c>
      <c r="B7" s="374">
        <v>105</v>
      </c>
      <c r="C7" s="377" t="s">
        <v>321</v>
      </c>
      <c r="D7" s="378">
        <v>34564</v>
      </c>
      <c r="E7" s="374" t="s">
        <v>248</v>
      </c>
      <c r="F7" s="374" t="s">
        <v>296</v>
      </c>
      <c r="G7" s="576" t="s">
        <v>1075</v>
      </c>
      <c r="H7" s="114">
        <v>2</v>
      </c>
      <c r="I7" s="374">
        <v>5</v>
      </c>
      <c r="J7" s="377" t="s">
        <v>971</v>
      </c>
      <c r="K7" s="309" t="str">
        <f t="shared" si="1"/>
        <v>15.34,65</v>
      </c>
      <c r="L7" s="304" t="s">
        <v>183</v>
      </c>
      <c r="M7" s="301" t="s">
        <v>45</v>
      </c>
      <c r="N7" s="50">
        <f t="shared" si="0"/>
        <v>2</v>
      </c>
    </row>
    <row r="8" spans="1:14" ht="15" outlineLevel="1">
      <c r="A8" s="15">
        <v>6</v>
      </c>
      <c r="B8" s="374">
        <v>87</v>
      </c>
      <c r="C8" s="396" t="s">
        <v>967</v>
      </c>
      <c r="D8" s="378">
        <v>34401</v>
      </c>
      <c r="E8" s="374" t="s">
        <v>245</v>
      </c>
      <c r="F8" s="374" t="s">
        <v>298</v>
      </c>
      <c r="G8" s="576" t="s">
        <v>1074</v>
      </c>
      <c r="H8" s="114">
        <v>2</v>
      </c>
      <c r="I8" s="374" t="s">
        <v>309</v>
      </c>
      <c r="J8" s="396" t="s">
        <v>970</v>
      </c>
      <c r="K8" s="309" t="str">
        <f t="shared" si="1"/>
        <v>15.43,33</v>
      </c>
      <c r="L8" s="304" t="s">
        <v>194</v>
      </c>
      <c r="M8" s="301" t="s">
        <v>46</v>
      </c>
      <c r="N8" s="50">
        <f t="shared" si="0"/>
        <v>2</v>
      </c>
    </row>
    <row r="9" spans="1:14" ht="15" outlineLevel="1">
      <c r="A9" s="15">
        <v>7</v>
      </c>
      <c r="B9" s="367">
        <v>646</v>
      </c>
      <c r="C9" s="577" t="s">
        <v>322</v>
      </c>
      <c r="D9" s="369" t="s">
        <v>323</v>
      </c>
      <c r="E9" s="579" t="s">
        <v>246</v>
      </c>
      <c r="F9" s="367" t="s">
        <v>324</v>
      </c>
      <c r="G9" s="576" t="s">
        <v>1077</v>
      </c>
      <c r="H9" s="114">
        <v>2</v>
      </c>
      <c r="I9" s="580">
        <v>4</v>
      </c>
      <c r="J9" s="577" t="s">
        <v>335</v>
      </c>
      <c r="K9" s="309" t="str">
        <f t="shared" si="1"/>
        <v>16.11,92</v>
      </c>
      <c r="L9" s="304" t="s">
        <v>195</v>
      </c>
      <c r="M9" s="301">
        <v>1</v>
      </c>
      <c r="N9" s="50">
        <f t="shared" si="0"/>
        <v>2</v>
      </c>
    </row>
    <row r="10" spans="1:14" ht="15" outlineLevel="1">
      <c r="A10" s="15">
        <v>8</v>
      </c>
      <c r="B10" s="367">
        <v>8</v>
      </c>
      <c r="C10" s="368" t="s">
        <v>965</v>
      </c>
      <c r="D10" s="369">
        <v>34087</v>
      </c>
      <c r="E10" s="369" t="s">
        <v>240</v>
      </c>
      <c r="F10" s="367" t="s">
        <v>966</v>
      </c>
      <c r="G10" s="576" t="s">
        <v>1073</v>
      </c>
      <c r="H10" s="114">
        <v>3</v>
      </c>
      <c r="I10" s="367">
        <v>3</v>
      </c>
      <c r="J10" s="368" t="s">
        <v>969</v>
      </c>
      <c r="K10" s="309" t="str">
        <f t="shared" si="1"/>
        <v>16.53,86</v>
      </c>
      <c r="L10" s="304" t="s">
        <v>196</v>
      </c>
      <c r="M10" s="301">
        <v>2</v>
      </c>
      <c r="N10" s="50">
        <f t="shared" si="0"/>
        <v>3</v>
      </c>
    </row>
    <row r="11" spans="1:14" ht="15" outlineLevel="1">
      <c r="A11" s="15">
        <v>9</v>
      </c>
      <c r="B11" s="495">
        <v>122</v>
      </c>
      <c r="C11" s="496" t="s">
        <v>332</v>
      </c>
      <c r="D11" s="578">
        <v>34493</v>
      </c>
      <c r="E11" s="495" t="s">
        <v>248</v>
      </c>
      <c r="F11" s="495" t="s">
        <v>302</v>
      </c>
      <c r="G11" s="576" t="s">
        <v>1072</v>
      </c>
      <c r="H11" s="114">
        <v>3</v>
      </c>
      <c r="I11" s="495" t="s">
        <v>309</v>
      </c>
      <c r="J11" s="393" t="s">
        <v>339</v>
      </c>
      <c r="K11" s="309" t="str">
        <f t="shared" si="1"/>
        <v>16.56,39</v>
      </c>
      <c r="L11" s="304" t="s">
        <v>197</v>
      </c>
      <c r="M11" s="301">
        <v>3</v>
      </c>
      <c r="N11" s="50">
        <f t="shared" si="0"/>
        <v>3</v>
      </c>
    </row>
    <row r="12" spans="1:14" ht="15" outlineLevel="1">
      <c r="A12" s="15"/>
      <c r="B12" s="371">
        <v>336</v>
      </c>
      <c r="C12" s="334" t="s">
        <v>395</v>
      </c>
      <c r="D12" s="407" t="s">
        <v>968</v>
      </c>
      <c r="E12" s="371" t="s">
        <v>328</v>
      </c>
      <c r="F12" s="371" t="s">
        <v>329</v>
      </c>
      <c r="G12" s="576" t="s">
        <v>23</v>
      </c>
      <c r="H12" s="114" t="s">
        <v>50</v>
      </c>
      <c r="I12" s="371" t="s">
        <v>304</v>
      </c>
      <c r="J12" s="338" t="s">
        <v>337</v>
      </c>
      <c r="K12" s="309" t="str">
        <f t="shared" si="1"/>
        <v>DNF</v>
      </c>
      <c r="L12" s="304" t="s">
        <v>198</v>
      </c>
      <c r="M12" s="301" t="s">
        <v>47</v>
      </c>
      <c r="N12" s="50" t="str">
        <f t="shared" si="0"/>
        <v>1юн</v>
      </c>
    </row>
    <row r="13" spans="1:18" s="1" customFormat="1" ht="14.25">
      <c r="A13" s="3"/>
      <c r="B13" s="3"/>
      <c r="C13" s="22" t="s">
        <v>6</v>
      </c>
      <c r="D13" s="5"/>
      <c r="E13" s="26" t="s">
        <v>854</v>
      </c>
      <c r="F13" s="26" t="s">
        <v>845</v>
      </c>
      <c r="G13" s="3"/>
      <c r="H13" s="22"/>
      <c r="I13" s="3"/>
      <c r="J13" s="6"/>
      <c r="K13" s="6"/>
      <c r="L13" s="6"/>
      <c r="M13" s="6"/>
      <c r="N13" s="6"/>
      <c r="O13" s="6"/>
      <c r="P13" s="6"/>
      <c r="Q13" s="7"/>
      <c r="R13" s="7"/>
    </row>
    <row r="14" spans="1:20" s="1" customFormat="1" ht="41.25" customHeight="1">
      <c r="A14" s="23" t="s">
        <v>17</v>
      </c>
      <c r="B14" s="10" t="s">
        <v>2</v>
      </c>
      <c r="C14" s="11" t="s">
        <v>1</v>
      </c>
      <c r="D14" s="24" t="s">
        <v>3</v>
      </c>
      <c r="E14" s="10" t="s">
        <v>36</v>
      </c>
      <c r="F14" s="10" t="s">
        <v>469</v>
      </c>
      <c r="G14" s="27" t="s">
        <v>4</v>
      </c>
      <c r="H14" s="117"/>
      <c r="I14" s="12" t="s">
        <v>21</v>
      </c>
      <c r="J14" s="13" t="s">
        <v>39</v>
      </c>
      <c r="K14" s="6"/>
      <c r="L14" s="6"/>
      <c r="M14" s="6"/>
      <c r="N14" s="6"/>
      <c r="O14" s="6"/>
      <c r="P14" s="6"/>
      <c r="Q14" s="6"/>
      <c r="R14" s="6"/>
      <c r="S14" s="7"/>
      <c r="T14" s="7"/>
    </row>
    <row r="15" spans="1:20" s="1" customFormat="1" ht="14.25">
      <c r="A15" s="3">
        <v>1</v>
      </c>
      <c r="B15" s="374">
        <v>104</v>
      </c>
      <c r="C15" s="377" t="s">
        <v>320</v>
      </c>
      <c r="D15" s="378">
        <v>34136</v>
      </c>
      <c r="E15" s="374" t="s">
        <v>248</v>
      </c>
      <c r="F15" s="374" t="s">
        <v>296</v>
      </c>
      <c r="G15" s="576" t="s">
        <v>1069</v>
      </c>
      <c r="H15" s="114"/>
      <c r="I15" s="374" t="s">
        <v>304</v>
      </c>
      <c r="J15" s="6"/>
      <c r="K15" s="6"/>
      <c r="L15" s="6"/>
      <c r="M15" s="6"/>
      <c r="N15" s="6"/>
      <c r="O15" s="6"/>
      <c r="P15" s="6"/>
      <c r="Q15" s="6"/>
      <c r="R15" s="6"/>
      <c r="S15" s="7"/>
      <c r="T15" s="7"/>
    </row>
    <row r="16" spans="1:20" s="1" customFormat="1" ht="14.25">
      <c r="A16" s="3">
        <v>2</v>
      </c>
      <c r="B16" s="374">
        <v>56</v>
      </c>
      <c r="C16" s="377" t="s">
        <v>385</v>
      </c>
      <c r="D16" s="378">
        <v>34117</v>
      </c>
      <c r="E16" s="374" t="s">
        <v>245</v>
      </c>
      <c r="F16" s="374" t="s">
        <v>298</v>
      </c>
      <c r="G16" s="576" t="s">
        <v>1070</v>
      </c>
      <c r="H16" s="114"/>
      <c r="I16" s="374" t="s">
        <v>309</v>
      </c>
      <c r="J16" s="6"/>
      <c r="K16" s="6"/>
      <c r="L16" s="6"/>
      <c r="M16" s="6"/>
      <c r="N16" s="6"/>
      <c r="O16" s="6"/>
      <c r="P16" s="6"/>
      <c r="Q16" s="6"/>
      <c r="R16" s="6"/>
      <c r="S16" s="7"/>
      <c r="T16" s="7"/>
    </row>
    <row r="17" spans="1:20" s="1" customFormat="1" ht="14.25">
      <c r="A17" s="3">
        <v>3</v>
      </c>
      <c r="B17" s="367">
        <v>261</v>
      </c>
      <c r="C17" s="368" t="s">
        <v>300</v>
      </c>
      <c r="D17" s="369">
        <v>34078</v>
      </c>
      <c r="E17" s="370" t="s">
        <v>301</v>
      </c>
      <c r="F17" s="367" t="s">
        <v>302</v>
      </c>
      <c r="G17" s="576" t="s">
        <v>1071</v>
      </c>
      <c r="H17" s="114"/>
      <c r="I17" s="371" t="s">
        <v>304</v>
      </c>
      <c r="J17" s="6"/>
      <c r="K17" s="6"/>
      <c r="L17" s="6"/>
      <c r="M17" s="6"/>
      <c r="N17" s="6"/>
      <c r="O17" s="6"/>
      <c r="P17" s="6"/>
      <c r="Q17" s="6"/>
      <c r="R17" s="6"/>
      <c r="S17" s="7"/>
      <c r="T17" s="7"/>
    </row>
    <row r="18" spans="1:20" s="1" customFormat="1" ht="14.25">
      <c r="A18" s="3">
        <v>4</v>
      </c>
      <c r="B18" s="495">
        <v>122</v>
      </c>
      <c r="C18" s="496" t="s">
        <v>332</v>
      </c>
      <c r="D18" s="578">
        <v>34493</v>
      </c>
      <c r="E18" s="495" t="s">
        <v>248</v>
      </c>
      <c r="F18" s="495" t="s">
        <v>302</v>
      </c>
      <c r="G18" s="576" t="s">
        <v>1072</v>
      </c>
      <c r="H18" s="114"/>
      <c r="I18" s="495" t="s">
        <v>309</v>
      </c>
      <c r="J18" s="6"/>
      <c r="K18" s="6"/>
      <c r="L18" s="6"/>
      <c r="M18" s="6"/>
      <c r="N18" s="6"/>
      <c r="O18" s="6"/>
      <c r="P18" s="6"/>
      <c r="Q18" s="6"/>
      <c r="R18" s="6"/>
      <c r="S18" s="7"/>
      <c r="T18" s="7"/>
    </row>
    <row r="19" spans="1:20" s="1" customFormat="1" ht="14.25">
      <c r="A19" s="3">
        <v>5</v>
      </c>
      <c r="B19" s="367">
        <v>8</v>
      </c>
      <c r="C19" s="368" t="s">
        <v>965</v>
      </c>
      <c r="D19" s="369">
        <v>34087</v>
      </c>
      <c r="E19" s="369" t="s">
        <v>240</v>
      </c>
      <c r="F19" s="367" t="s">
        <v>966</v>
      </c>
      <c r="G19" s="576" t="s">
        <v>1073</v>
      </c>
      <c r="H19" s="114"/>
      <c r="I19" s="367" t="s">
        <v>304</v>
      </c>
      <c r="J19" s="6"/>
      <c r="K19" s="6"/>
      <c r="L19" s="6"/>
      <c r="M19" s="6"/>
      <c r="N19" s="6"/>
      <c r="O19" s="6"/>
      <c r="P19" s="6"/>
      <c r="Q19" s="6"/>
      <c r="R19" s="6"/>
      <c r="S19" s="7"/>
      <c r="T19" s="7"/>
    </row>
    <row r="20" spans="1:20" s="1" customFormat="1" ht="14.25">
      <c r="A20" s="3">
        <v>6</v>
      </c>
      <c r="B20" s="374">
        <v>87</v>
      </c>
      <c r="C20" s="396" t="s">
        <v>967</v>
      </c>
      <c r="D20" s="378">
        <v>34401</v>
      </c>
      <c r="E20" s="374" t="s">
        <v>245</v>
      </c>
      <c r="F20" s="374" t="s">
        <v>298</v>
      </c>
      <c r="G20" s="576" t="s">
        <v>1074</v>
      </c>
      <c r="H20" s="114"/>
      <c r="I20" s="374" t="s">
        <v>309</v>
      </c>
      <c r="J20" s="6"/>
      <c r="K20" s="6"/>
      <c r="L20" s="6"/>
      <c r="M20" s="6"/>
      <c r="N20" s="6"/>
      <c r="O20" s="6"/>
      <c r="P20" s="6"/>
      <c r="Q20" s="6"/>
      <c r="R20" s="6"/>
      <c r="S20" s="7"/>
      <c r="T20" s="7"/>
    </row>
    <row r="21" spans="1:20" s="1" customFormat="1" ht="14.25">
      <c r="A21" s="3">
        <v>7</v>
      </c>
      <c r="B21" s="374">
        <v>105</v>
      </c>
      <c r="C21" s="377" t="s">
        <v>321</v>
      </c>
      <c r="D21" s="378">
        <v>34564</v>
      </c>
      <c r="E21" s="374" t="s">
        <v>248</v>
      </c>
      <c r="F21" s="374" t="s">
        <v>296</v>
      </c>
      <c r="G21" s="576" t="s">
        <v>1075</v>
      </c>
      <c r="H21" s="114"/>
      <c r="I21" s="374" t="s">
        <v>304</v>
      </c>
      <c r="J21" s="6"/>
      <c r="K21" s="6"/>
      <c r="L21" s="6"/>
      <c r="M21" s="6"/>
      <c r="N21" s="6"/>
      <c r="O21" s="6"/>
      <c r="P21" s="6"/>
      <c r="Q21" s="6"/>
      <c r="R21" s="6"/>
      <c r="S21" s="7"/>
      <c r="T21" s="7"/>
    </row>
    <row r="22" spans="1:20" s="1" customFormat="1" ht="14.25">
      <c r="A22" s="3">
        <v>8</v>
      </c>
      <c r="B22" s="371">
        <v>336</v>
      </c>
      <c r="C22" s="334" t="s">
        <v>395</v>
      </c>
      <c r="D22" s="407" t="s">
        <v>968</v>
      </c>
      <c r="E22" s="371" t="s">
        <v>328</v>
      </c>
      <c r="F22" s="371" t="s">
        <v>329</v>
      </c>
      <c r="G22" s="576" t="s">
        <v>23</v>
      </c>
      <c r="H22" s="114"/>
      <c r="I22" s="371" t="s">
        <v>304</v>
      </c>
      <c r="J22" s="6" t="s">
        <v>774</v>
      </c>
      <c r="K22" s="6"/>
      <c r="L22" s="6"/>
      <c r="M22" s="6"/>
      <c r="N22" s="6"/>
      <c r="O22" s="6"/>
      <c r="P22" s="6"/>
      <c r="Q22" s="6"/>
      <c r="R22" s="6"/>
      <c r="S22" s="7"/>
      <c r="T22" s="7"/>
    </row>
    <row r="23" spans="1:20" s="1" customFormat="1" ht="14.25">
      <c r="A23" s="3">
        <v>9</v>
      </c>
      <c r="B23" s="374">
        <v>451</v>
      </c>
      <c r="C23" s="396" t="s">
        <v>384</v>
      </c>
      <c r="D23" s="378">
        <v>34105</v>
      </c>
      <c r="E23" s="374" t="s">
        <v>245</v>
      </c>
      <c r="F23" s="374" t="s">
        <v>298</v>
      </c>
      <c r="G23" s="576" t="s">
        <v>1076</v>
      </c>
      <c r="H23" s="114"/>
      <c r="I23" s="374" t="s">
        <v>304</v>
      </c>
      <c r="J23" s="6"/>
      <c r="K23" s="6"/>
      <c r="L23" s="6"/>
      <c r="M23" s="6"/>
      <c r="N23" s="6"/>
      <c r="O23" s="6"/>
      <c r="P23" s="6"/>
      <c r="Q23" s="6"/>
      <c r="R23" s="6"/>
      <c r="S23" s="7"/>
      <c r="T23" s="7"/>
    </row>
    <row r="24" spans="1:20" s="1" customFormat="1" ht="14.25">
      <c r="A24" s="3">
        <v>10</v>
      </c>
      <c r="B24" s="367">
        <v>646</v>
      </c>
      <c r="C24" s="577" t="s">
        <v>322</v>
      </c>
      <c r="D24" s="369" t="s">
        <v>323</v>
      </c>
      <c r="E24" s="579" t="s">
        <v>246</v>
      </c>
      <c r="F24" s="367" t="s">
        <v>324</v>
      </c>
      <c r="G24" s="576" t="s">
        <v>1077</v>
      </c>
      <c r="H24" s="114"/>
      <c r="I24" s="580" t="s">
        <v>304</v>
      </c>
      <c r="J24" s="6"/>
      <c r="K24" s="6"/>
      <c r="L24" s="6"/>
      <c r="M24" s="6"/>
      <c r="N24" s="6"/>
      <c r="O24" s="6"/>
      <c r="P24" s="6"/>
      <c r="Q24" s="6"/>
      <c r="R24" s="6"/>
      <c r="S24" s="7"/>
      <c r="T24" s="7"/>
    </row>
    <row r="25" spans="1:20" s="1" customFormat="1" ht="14.25">
      <c r="A25" s="3"/>
      <c r="B25" s="223"/>
      <c r="C25" s="224"/>
      <c r="D25" s="46"/>
      <c r="E25" s="51"/>
      <c r="F25" s="223"/>
      <c r="G25" s="189"/>
      <c r="H25" s="15"/>
      <c r="I25" s="223"/>
      <c r="J25" s="6"/>
      <c r="K25" s="6"/>
      <c r="L25" s="6"/>
      <c r="M25" s="6"/>
      <c r="N25" s="6"/>
      <c r="O25" s="6"/>
      <c r="P25" s="6"/>
      <c r="Q25" s="6"/>
      <c r="R25" s="6"/>
      <c r="S25" s="7"/>
      <c r="T25" s="7"/>
    </row>
    <row r="26" spans="1:20" s="1" customFormat="1" ht="14.25">
      <c r="A26" s="3"/>
      <c r="B26" s="210"/>
      <c r="C26" s="228"/>
      <c r="D26" s="229"/>
      <c r="E26" s="229"/>
      <c r="F26" s="244"/>
      <c r="G26" s="189"/>
      <c r="H26" s="15"/>
      <c r="I26" s="210"/>
      <c r="J26" s="6"/>
      <c r="K26" s="6"/>
      <c r="L26" s="6"/>
      <c r="M26" s="6"/>
      <c r="N26" s="6"/>
      <c r="O26" s="6"/>
      <c r="P26" s="6"/>
      <c r="Q26" s="6"/>
      <c r="R26" s="6"/>
      <c r="S26" s="7"/>
      <c r="T26" s="7"/>
    </row>
    <row r="27" spans="1:20" s="1" customFormat="1" ht="14.25">
      <c r="A27" s="3"/>
      <c r="B27" s="19"/>
      <c r="C27" s="226"/>
      <c r="D27" s="46"/>
      <c r="E27" s="15"/>
      <c r="F27" s="19"/>
      <c r="G27" s="267"/>
      <c r="H27" s="15"/>
      <c r="I27" s="19"/>
      <c r="J27" s="6"/>
      <c r="K27" s="6"/>
      <c r="L27" s="6"/>
      <c r="M27" s="6"/>
      <c r="N27" s="6"/>
      <c r="O27" s="6"/>
      <c r="P27" s="6"/>
      <c r="Q27" s="6"/>
      <c r="R27" s="6"/>
      <c r="S27" s="7"/>
      <c r="T27" s="7"/>
    </row>
    <row r="28" spans="1:20" s="1" customFormat="1" ht="14.25">
      <c r="A28" s="3"/>
      <c r="B28" s="223"/>
      <c r="C28" s="224"/>
      <c r="D28" s="46"/>
      <c r="E28" s="51"/>
      <c r="F28" s="223"/>
      <c r="G28" s="267"/>
      <c r="H28" s="15"/>
      <c r="I28" s="223"/>
      <c r="J28" s="6"/>
      <c r="K28" s="6"/>
      <c r="L28" s="6"/>
      <c r="M28" s="6"/>
      <c r="N28" s="6"/>
      <c r="O28" s="6"/>
      <c r="P28" s="6"/>
      <c r="Q28" s="6"/>
      <c r="R28" s="6"/>
      <c r="S28" s="7"/>
      <c r="T28" s="7"/>
    </row>
    <row r="29" spans="1:20" s="1" customFormat="1" ht="14.25">
      <c r="A29" s="3"/>
      <c r="B29" s="223"/>
      <c r="C29" s="224"/>
      <c r="D29" s="46"/>
      <c r="E29" s="51"/>
      <c r="F29" s="223"/>
      <c r="G29" s="267"/>
      <c r="H29" s="15"/>
      <c r="I29" s="223"/>
      <c r="J29" s="6"/>
      <c r="K29" s="6"/>
      <c r="L29" s="6"/>
      <c r="M29" s="6"/>
      <c r="N29" s="6"/>
      <c r="O29" s="6"/>
      <c r="P29" s="6"/>
      <c r="Q29" s="6"/>
      <c r="R29" s="6"/>
      <c r="S29" s="7"/>
      <c r="T29" s="7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7"/>
  <dimension ref="A1:Q22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28125" style="26" customWidth="1"/>
    <col min="6" max="6" width="12.421875" style="26" customWidth="1"/>
    <col min="7" max="7" width="7.140625" style="3" customWidth="1"/>
    <col min="8" max="8" width="4.421875" style="3" customWidth="1"/>
    <col min="9" max="9" width="3.00390625" style="3" customWidth="1"/>
    <col min="10" max="10" width="20.8515625" style="6" customWidth="1"/>
    <col min="11" max="14" width="9.140625" style="50" hidden="1" customWidth="1"/>
    <col min="15" max="15" width="9.140625" style="50" customWidth="1"/>
    <col min="16" max="17" width="9.140625" style="8" customWidth="1"/>
  </cols>
  <sheetData>
    <row r="1" spans="3:10" ht="15.75">
      <c r="C1" s="4" t="s">
        <v>281</v>
      </c>
      <c r="E1" s="3"/>
      <c r="F1" s="3"/>
      <c r="J1" s="26" t="s">
        <v>342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12</v>
      </c>
      <c r="I2" s="12" t="s">
        <v>13</v>
      </c>
      <c r="J2" s="13" t="s">
        <v>14</v>
      </c>
      <c r="L2" s="50" t="s">
        <v>206</v>
      </c>
    </row>
    <row r="3" spans="1:14" ht="15" customHeight="1" outlineLevel="1">
      <c r="A3" s="15">
        <v>1</v>
      </c>
      <c r="B3" s="384">
        <v>39</v>
      </c>
      <c r="C3" s="385" t="s">
        <v>346</v>
      </c>
      <c r="D3" s="386">
        <v>34198</v>
      </c>
      <c r="E3" s="386" t="s">
        <v>765</v>
      </c>
      <c r="F3" s="384" t="s">
        <v>298</v>
      </c>
      <c r="G3" s="282" t="s">
        <v>786</v>
      </c>
      <c r="H3" s="16">
        <f>N3</f>
        <v>1</v>
      </c>
      <c r="I3" s="384">
        <v>8</v>
      </c>
      <c r="J3" s="385" t="s">
        <v>351</v>
      </c>
      <c r="K3" s="309" t="str">
        <f>G3</f>
        <v>17.40,25</v>
      </c>
      <c r="L3" s="301">
        <v>0</v>
      </c>
      <c r="M3" s="301">
        <f>""</f>
      </c>
      <c r="N3" s="50">
        <f aca="true" t="shared" si="0" ref="N3:N15">VLOOKUP(K3,жен3000,2)</f>
        <v>1</v>
      </c>
    </row>
    <row r="4" spans="1:14" ht="15" customHeight="1" outlineLevel="1">
      <c r="A4" s="15">
        <v>2</v>
      </c>
      <c r="B4" s="329">
        <v>182</v>
      </c>
      <c r="C4" s="333" t="s">
        <v>344</v>
      </c>
      <c r="D4" s="366">
        <v>34103</v>
      </c>
      <c r="E4" s="366" t="s">
        <v>247</v>
      </c>
      <c r="F4" s="329" t="s">
        <v>298</v>
      </c>
      <c r="G4" s="282" t="s">
        <v>783</v>
      </c>
      <c r="H4" s="16">
        <f>N4</f>
        <v>2</v>
      </c>
      <c r="I4" s="329">
        <v>7</v>
      </c>
      <c r="J4" s="331" t="s">
        <v>348</v>
      </c>
      <c r="K4" s="309" t="str">
        <f aca="true" t="shared" si="1" ref="K4:K15">G4</f>
        <v>19.08,58</v>
      </c>
      <c r="L4" s="301"/>
      <c r="M4" s="301"/>
      <c r="N4" s="50">
        <f t="shared" si="0"/>
        <v>2</v>
      </c>
    </row>
    <row r="5" spans="1:14" ht="15" customHeight="1" outlineLevel="1">
      <c r="A5" s="15">
        <v>3</v>
      </c>
      <c r="B5" s="329">
        <v>210</v>
      </c>
      <c r="C5" s="331" t="s">
        <v>345</v>
      </c>
      <c r="D5" s="366">
        <v>34309</v>
      </c>
      <c r="E5" s="383" t="s">
        <v>246</v>
      </c>
      <c r="F5" s="329" t="s">
        <v>324</v>
      </c>
      <c r="G5" s="282" t="s">
        <v>784</v>
      </c>
      <c r="H5" s="16">
        <f>N5</f>
        <v>2</v>
      </c>
      <c r="I5" s="391">
        <v>6</v>
      </c>
      <c r="J5" s="331" t="s">
        <v>349</v>
      </c>
      <c r="K5" s="309" t="str">
        <f t="shared" si="1"/>
        <v>19.21,42</v>
      </c>
      <c r="L5" s="304" t="s">
        <v>106</v>
      </c>
      <c r="M5" s="301" t="s">
        <v>43</v>
      </c>
      <c r="N5" s="50">
        <f t="shared" si="0"/>
        <v>2</v>
      </c>
    </row>
    <row r="6" spans="1:14" ht="15" customHeight="1" outlineLevel="1">
      <c r="A6" s="15">
        <v>4</v>
      </c>
      <c r="B6" s="384">
        <v>41</v>
      </c>
      <c r="C6" s="385" t="s">
        <v>343</v>
      </c>
      <c r="D6" s="386">
        <v>34144</v>
      </c>
      <c r="E6" s="386" t="s">
        <v>240</v>
      </c>
      <c r="F6" s="384" t="s">
        <v>298</v>
      </c>
      <c r="G6" s="282" t="s">
        <v>785</v>
      </c>
      <c r="H6" s="16">
        <f>N6</f>
        <v>3</v>
      </c>
      <c r="I6" s="384">
        <v>5</v>
      </c>
      <c r="J6" s="385" t="s">
        <v>350</v>
      </c>
      <c r="K6" s="309" t="str">
        <f t="shared" si="1"/>
        <v>20.17,19</v>
      </c>
      <c r="L6" s="304" t="s">
        <v>200</v>
      </c>
      <c r="M6" s="301" t="s">
        <v>43</v>
      </c>
      <c r="N6" s="50">
        <f t="shared" si="0"/>
        <v>3</v>
      </c>
    </row>
    <row r="7" spans="1:14" ht="15" customHeight="1" outlineLevel="1">
      <c r="A7" s="15"/>
      <c r="B7" s="384"/>
      <c r="C7" s="385"/>
      <c r="D7" s="386"/>
      <c r="E7" s="386"/>
      <c r="F7" s="384"/>
      <c r="G7" s="282"/>
      <c r="H7" s="16"/>
      <c r="I7" s="384"/>
      <c r="J7" s="385"/>
      <c r="K7" s="309">
        <f t="shared" si="1"/>
        <v>0</v>
      </c>
      <c r="L7" s="304" t="s">
        <v>341</v>
      </c>
      <c r="M7" s="301" t="s">
        <v>46</v>
      </c>
      <c r="N7" s="50">
        <f t="shared" si="0"/>
      </c>
    </row>
    <row r="8" spans="1:14" ht="15" customHeight="1" hidden="1" outlineLevel="1">
      <c r="A8" s="15"/>
      <c r="B8" s="388"/>
      <c r="C8" s="389"/>
      <c r="D8" s="390"/>
      <c r="E8" s="388"/>
      <c r="F8" s="388"/>
      <c r="G8" s="282"/>
      <c r="H8" s="16"/>
      <c r="I8" s="388"/>
      <c r="J8" s="392"/>
      <c r="K8" s="309">
        <f t="shared" si="1"/>
        <v>0</v>
      </c>
      <c r="L8" s="304" t="s">
        <v>201</v>
      </c>
      <c r="M8" s="301" t="s">
        <v>46</v>
      </c>
      <c r="N8" s="50">
        <f t="shared" si="0"/>
      </c>
    </row>
    <row r="9" spans="1:14" ht="15" customHeight="1" hidden="1" outlineLevel="1">
      <c r="A9" s="15"/>
      <c r="B9" s="329"/>
      <c r="C9" s="333"/>
      <c r="D9" s="387"/>
      <c r="E9" s="329"/>
      <c r="F9" s="329"/>
      <c r="G9" s="282"/>
      <c r="H9" s="16"/>
      <c r="I9" s="329"/>
      <c r="J9" s="331"/>
      <c r="K9" s="309">
        <f t="shared" si="1"/>
        <v>0</v>
      </c>
      <c r="L9" s="304" t="s">
        <v>202</v>
      </c>
      <c r="M9" s="301">
        <v>1</v>
      </c>
      <c r="N9" s="50">
        <f t="shared" si="0"/>
      </c>
    </row>
    <row r="10" spans="1:14" ht="15" customHeight="1" hidden="1" outlineLevel="1">
      <c r="A10" s="15"/>
      <c r="B10" s="19"/>
      <c r="C10" s="226"/>
      <c r="D10" s="46"/>
      <c r="E10" s="15"/>
      <c r="F10" s="19"/>
      <c r="G10" s="282"/>
      <c r="H10" s="16">
        <f aca="true" t="shared" si="2" ref="H10:H15">N10</f>
      </c>
      <c r="I10" s="51"/>
      <c r="J10" s="17"/>
      <c r="K10" s="309">
        <f t="shared" si="1"/>
        <v>0</v>
      </c>
      <c r="L10" s="304" t="s">
        <v>203</v>
      </c>
      <c r="M10" s="301">
        <v>2</v>
      </c>
      <c r="N10" s="50">
        <f t="shared" si="0"/>
      </c>
    </row>
    <row r="11" spans="1:14" ht="15" customHeight="1" hidden="1" outlineLevel="1">
      <c r="A11" s="15"/>
      <c r="B11" s="19"/>
      <c r="C11" s="226"/>
      <c r="D11" s="46"/>
      <c r="E11" s="15"/>
      <c r="F11" s="19"/>
      <c r="G11" s="282"/>
      <c r="H11" s="16">
        <f t="shared" si="2"/>
      </c>
      <c r="I11" s="51"/>
      <c r="J11" s="17"/>
      <c r="K11" s="309">
        <f t="shared" si="1"/>
        <v>0</v>
      </c>
      <c r="L11" s="304" t="s">
        <v>204</v>
      </c>
      <c r="M11" s="301">
        <v>3</v>
      </c>
      <c r="N11" s="50">
        <f t="shared" si="0"/>
      </c>
    </row>
    <row r="12" spans="1:14" ht="15" customHeight="1" hidden="1" outlineLevel="1">
      <c r="A12" s="15"/>
      <c r="B12" s="19"/>
      <c r="C12" s="226"/>
      <c r="D12" s="46"/>
      <c r="E12" s="15"/>
      <c r="F12" s="19"/>
      <c r="G12" s="282"/>
      <c r="H12" s="16">
        <f t="shared" si="2"/>
      </c>
      <c r="I12" s="51"/>
      <c r="J12" s="17"/>
      <c r="K12" s="309">
        <f t="shared" si="1"/>
        <v>0</v>
      </c>
      <c r="L12" s="304" t="s">
        <v>205</v>
      </c>
      <c r="M12" s="301" t="s">
        <v>47</v>
      </c>
      <c r="N12" s="50">
        <f t="shared" si="0"/>
      </c>
    </row>
    <row r="13" spans="1:14" ht="15" customHeight="1" hidden="1" outlineLevel="1">
      <c r="A13" s="15"/>
      <c r="B13" s="19"/>
      <c r="C13" s="226"/>
      <c r="D13" s="46"/>
      <c r="E13" s="15"/>
      <c r="F13" s="19"/>
      <c r="G13" s="282"/>
      <c r="H13" s="16">
        <f t="shared" si="2"/>
      </c>
      <c r="I13" s="51"/>
      <c r="J13" s="17"/>
      <c r="K13" s="309">
        <f t="shared" si="1"/>
        <v>0</v>
      </c>
      <c r="L13" s="304" t="s">
        <v>56</v>
      </c>
      <c r="M13" s="301" t="s">
        <v>48</v>
      </c>
      <c r="N13" s="50">
        <f t="shared" si="0"/>
      </c>
    </row>
    <row r="14" spans="1:14" ht="15" customHeight="1" hidden="1" outlineLevel="1">
      <c r="A14" s="15"/>
      <c r="B14" s="230"/>
      <c r="C14" s="43"/>
      <c r="D14" s="46"/>
      <c r="E14" s="46"/>
      <c r="F14" s="19"/>
      <c r="G14" s="282"/>
      <c r="H14" s="16">
        <f t="shared" si="2"/>
      </c>
      <c r="I14" s="19"/>
      <c r="J14" s="17"/>
      <c r="K14" s="309">
        <f t="shared" si="1"/>
        <v>0</v>
      </c>
      <c r="L14" s="304" t="s">
        <v>57</v>
      </c>
      <c r="M14" s="301" t="s">
        <v>50</v>
      </c>
      <c r="N14" s="50">
        <f t="shared" si="0"/>
      </c>
    </row>
    <row r="15" spans="1:14" ht="15" customHeight="1" hidden="1" outlineLevel="1">
      <c r="A15" s="15"/>
      <c r="B15" s="230"/>
      <c r="C15" s="231"/>
      <c r="D15" s="46"/>
      <c r="E15" s="46"/>
      <c r="F15" s="16"/>
      <c r="G15" s="283"/>
      <c r="H15" s="16">
        <f t="shared" si="2"/>
      </c>
      <c r="I15" s="16"/>
      <c r="J15" s="30"/>
      <c r="K15" s="309">
        <f t="shared" si="1"/>
        <v>0</v>
      </c>
      <c r="L15" s="304" t="s">
        <v>182</v>
      </c>
      <c r="M15" s="301" t="s">
        <v>50</v>
      </c>
      <c r="N15" s="50">
        <f t="shared" si="0"/>
      </c>
    </row>
    <row r="16" spans="1:17" s="1" customFormat="1" ht="14.25" collapsed="1">
      <c r="A16" s="3"/>
      <c r="B16" s="3"/>
      <c r="C16" s="22" t="s">
        <v>6</v>
      </c>
      <c r="D16" s="5"/>
      <c r="E16" s="26" t="s">
        <v>340</v>
      </c>
      <c r="F16" s="26" t="s">
        <v>293</v>
      </c>
      <c r="G16" s="3"/>
      <c r="H16" s="3"/>
      <c r="I16" s="3"/>
      <c r="J16" s="6"/>
      <c r="K16" s="6"/>
      <c r="L16" s="6"/>
      <c r="M16" s="6"/>
      <c r="N16" s="6"/>
      <c r="O16" s="6"/>
      <c r="P16" s="7"/>
      <c r="Q16" s="7"/>
    </row>
    <row r="17" spans="1:17" s="1" customFormat="1" ht="41.25" customHeight="1">
      <c r="A17" s="23" t="s">
        <v>17</v>
      </c>
      <c r="B17" s="10" t="s">
        <v>2</v>
      </c>
      <c r="C17" s="11" t="s">
        <v>1</v>
      </c>
      <c r="D17" s="24" t="s">
        <v>3</v>
      </c>
      <c r="E17" s="10" t="s">
        <v>36</v>
      </c>
      <c r="F17" s="10" t="s">
        <v>469</v>
      </c>
      <c r="G17" s="27" t="s">
        <v>4</v>
      </c>
      <c r="H17" s="12"/>
      <c r="I17" s="12" t="s">
        <v>21</v>
      </c>
      <c r="J17" s="13" t="s">
        <v>39</v>
      </c>
      <c r="K17" s="6"/>
      <c r="L17" s="6"/>
      <c r="M17" s="6"/>
      <c r="N17" s="6"/>
      <c r="O17" s="6"/>
      <c r="P17" s="7"/>
      <c r="Q17" s="7"/>
    </row>
    <row r="18" spans="1:17" s="1" customFormat="1" ht="14.25">
      <c r="A18" s="15">
        <v>1</v>
      </c>
      <c r="B18" s="384">
        <v>39</v>
      </c>
      <c r="C18" s="385" t="s">
        <v>346</v>
      </c>
      <c r="D18" s="386">
        <v>34198</v>
      </c>
      <c r="E18" s="386" t="s">
        <v>765</v>
      </c>
      <c r="F18" s="384" t="s">
        <v>298</v>
      </c>
      <c r="G18" s="282" t="s">
        <v>786</v>
      </c>
      <c r="H18" s="16"/>
      <c r="I18" s="329" t="s">
        <v>304</v>
      </c>
      <c r="J18" s="6"/>
      <c r="K18" s="6"/>
      <c r="L18" s="6"/>
      <c r="M18" s="6"/>
      <c r="N18" s="6"/>
      <c r="O18" s="6"/>
      <c r="P18" s="7"/>
      <c r="Q18" s="7"/>
    </row>
    <row r="19" spans="1:17" s="1" customFormat="1" ht="14.25">
      <c r="A19" s="15">
        <v>2</v>
      </c>
      <c r="B19" s="329">
        <v>182</v>
      </c>
      <c r="C19" s="333" t="s">
        <v>344</v>
      </c>
      <c r="D19" s="366">
        <v>34103</v>
      </c>
      <c r="E19" s="366" t="s">
        <v>247</v>
      </c>
      <c r="F19" s="329" t="s">
        <v>298</v>
      </c>
      <c r="G19" s="282" t="s">
        <v>783</v>
      </c>
      <c r="H19" s="16"/>
      <c r="I19" s="391" t="s">
        <v>304</v>
      </c>
      <c r="J19" s="6"/>
      <c r="K19" s="6"/>
      <c r="L19" s="6"/>
      <c r="M19" s="6"/>
      <c r="N19" s="6"/>
      <c r="O19" s="6"/>
      <c r="P19" s="7"/>
      <c r="Q19" s="7"/>
    </row>
    <row r="20" spans="1:17" s="1" customFormat="1" ht="14.25">
      <c r="A20" s="15">
        <v>3</v>
      </c>
      <c r="B20" s="329">
        <v>210</v>
      </c>
      <c r="C20" s="331" t="s">
        <v>345</v>
      </c>
      <c r="D20" s="366">
        <v>34309</v>
      </c>
      <c r="E20" s="383" t="s">
        <v>246</v>
      </c>
      <c r="F20" s="329" t="s">
        <v>324</v>
      </c>
      <c r="G20" s="282" t="s">
        <v>784</v>
      </c>
      <c r="H20" s="16"/>
      <c r="I20" s="384" t="s">
        <v>304</v>
      </c>
      <c r="J20" s="6"/>
      <c r="K20" s="6"/>
      <c r="L20" s="6"/>
      <c r="M20" s="6"/>
      <c r="N20" s="6"/>
      <c r="O20" s="6"/>
      <c r="P20" s="7"/>
      <c r="Q20" s="7"/>
    </row>
    <row r="21" spans="1:17" s="1" customFormat="1" ht="14.25">
      <c r="A21" s="15">
        <v>4</v>
      </c>
      <c r="B21" s="384">
        <v>41</v>
      </c>
      <c r="C21" s="385" t="s">
        <v>343</v>
      </c>
      <c r="D21" s="386">
        <v>34144</v>
      </c>
      <c r="E21" s="386" t="s">
        <v>240</v>
      </c>
      <c r="F21" s="384" t="s">
        <v>298</v>
      </c>
      <c r="G21" s="282" t="s">
        <v>785</v>
      </c>
      <c r="H21" s="16"/>
      <c r="I21" s="384" t="s">
        <v>304</v>
      </c>
      <c r="J21" s="6"/>
      <c r="K21" s="6"/>
      <c r="L21" s="6"/>
      <c r="M21" s="6"/>
      <c r="N21" s="6"/>
      <c r="O21" s="6"/>
      <c r="P21" s="7"/>
      <c r="Q21" s="7"/>
    </row>
    <row r="22" spans="1:17" s="1" customFormat="1" ht="14.25">
      <c r="A22" s="3"/>
      <c r="B22" s="388"/>
      <c r="C22" s="389"/>
      <c r="D22" s="390"/>
      <c r="E22" s="388"/>
      <c r="F22" s="388"/>
      <c r="G22" s="282"/>
      <c r="H22" s="16"/>
      <c r="I22" s="388"/>
      <c r="J22" s="6"/>
      <c r="K22" s="6"/>
      <c r="L22" s="6"/>
      <c r="M22" s="6"/>
      <c r="N22" s="6"/>
      <c r="O22" s="6"/>
      <c r="P22" s="7"/>
      <c r="Q22" s="7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0"/>
  <dimension ref="A1:T35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6" width="12.2812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0.8515625" style="6" customWidth="1"/>
    <col min="11" max="14" width="9.140625" style="50" hidden="1" customWidth="1"/>
    <col min="15" max="18" width="9.140625" style="50" customWidth="1"/>
    <col min="19" max="20" width="9.140625" style="8" customWidth="1"/>
  </cols>
  <sheetData>
    <row r="1" spans="3:10" ht="15.75">
      <c r="C1" s="4" t="s">
        <v>261</v>
      </c>
      <c r="E1" s="3"/>
      <c r="F1" s="3"/>
      <c r="J1" s="26" t="s">
        <v>318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  <c r="L2" s="50" t="s">
        <v>184</v>
      </c>
    </row>
    <row r="3" spans="1:14" ht="15" outlineLevel="1">
      <c r="A3" s="15">
        <v>1</v>
      </c>
      <c r="B3" s="339">
        <v>104</v>
      </c>
      <c r="C3" s="364" t="s">
        <v>320</v>
      </c>
      <c r="D3" s="365">
        <v>34136</v>
      </c>
      <c r="E3" s="339" t="s">
        <v>248</v>
      </c>
      <c r="F3" s="339" t="s">
        <v>296</v>
      </c>
      <c r="G3" s="282" t="s">
        <v>775</v>
      </c>
      <c r="H3" s="15">
        <f aca="true" t="shared" si="0" ref="H3:H10">N3</f>
        <v>1</v>
      </c>
      <c r="I3" s="374">
        <v>8</v>
      </c>
      <c r="J3" s="364" t="s">
        <v>333</v>
      </c>
      <c r="K3" s="309" t="str">
        <f>G3</f>
        <v>32.24,17</v>
      </c>
      <c r="L3" s="301">
        <v>0</v>
      </c>
      <c r="M3" s="301">
        <f>""</f>
      </c>
      <c r="N3" s="50">
        <f aca="true" t="shared" si="1" ref="N3:N15">VLOOKUP(K3,муж10000,2)</f>
        <v>1</v>
      </c>
    </row>
    <row r="4" spans="1:14" ht="15" outlineLevel="1">
      <c r="A4" s="15">
        <v>2</v>
      </c>
      <c r="B4" s="371">
        <v>263</v>
      </c>
      <c r="C4" s="372" t="s">
        <v>330</v>
      </c>
      <c r="D4" s="370">
        <v>34359</v>
      </c>
      <c r="E4" s="371" t="s">
        <v>301</v>
      </c>
      <c r="F4" s="373" t="s">
        <v>302</v>
      </c>
      <c r="G4" s="282" t="s">
        <v>780</v>
      </c>
      <c r="H4" s="15">
        <f t="shared" si="0"/>
        <v>2</v>
      </c>
      <c r="I4" s="371">
        <v>7</v>
      </c>
      <c r="J4" s="376" t="s">
        <v>338</v>
      </c>
      <c r="K4" s="309" t="str">
        <f aca="true" t="shared" si="2" ref="K4:K15">G4</f>
        <v>32.31,15</v>
      </c>
      <c r="L4" s="303"/>
      <c r="M4" s="301"/>
      <c r="N4" s="50">
        <f t="shared" si="1"/>
        <v>2</v>
      </c>
    </row>
    <row r="5" spans="1:14" ht="15" outlineLevel="1">
      <c r="A5" s="15">
        <v>3</v>
      </c>
      <c r="B5" s="339">
        <v>105</v>
      </c>
      <c r="C5" s="364" t="s">
        <v>321</v>
      </c>
      <c r="D5" s="365">
        <v>34564</v>
      </c>
      <c r="E5" s="339" t="s">
        <v>248</v>
      </c>
      <c r="F5" s="339" t="s">
        <v>296</v>
      </c>
      <c r="G5" s="282" t="s">
        <v>776</v>
      </c>
      <c r="H5" s="15">
        <f t="shared" si="0"/>
        <v>2</v>
      </c>
      <c r="I5" s="374">
        <v>6</v>
      </c>
      <c r="J5" s="364" t="s">
        <v>334</v>
      </c>
      <c r="K5" s="309" t="str">
        <f t="shared" si="2"/>
        <v>32.50,18</v>
      </c>
      <c r="L5" s="304" t="s">
        <v>106</v>
      </c>
      <c r="M5" s="301" t="s">
        <v>43</v>
      </c>
      <c r="N5" s="50">
        <f t="shared" si="1"/>
        <v>2</v>
      </c>
    </row>
    <row r="6" spans="1:14" ht="15" outlineLevel="1">
      <c r="A6" s="15">
        <v>4</v>
      </c>
      <c r="B6" s="384">
        <v>4</v>
      </c>
      <c r="C6" s="385" t="s">
        <v>325</v>
      </c>
      <c r="D6" s="386">
        <v>34593</v>
      </c>
      <c r="E6" s="386" t="s">
        <v>240</v>
      </c>
      <c r="F6" s="384" t="s">
        <v>324</v>
      </c>
      <c r="G6" s="282" t="s">
        <v>778</v>
      </c>
      <c r="H6" s="15">
        <f t="shared" si="0"/>
        <v>2</v>
      </c>
      <c r="I6" s="384">
        <v>5</v>
      </c>
      <c r="J6" s="385" t="s">
        <v>336</v>
      </c>
      <c r="K6" s="309" t="str">
        <f t="shared" si="2"/>
        <v>34.18,14</v>
      </c>
      <c r="L6" s="304" t="s">
        <v>185</v>
      </c>
      <c r="M6" s="301" t="s">
        <v>43</v>
      </c>
      <c r="N6" s="50">
        <f t="shared" si="1"/>
        <v>2</v>
      </c>
    </row>
    <row r="7" spans="1:14" ht="15" outlineLevel="1">
      <c r="A7" s="15">
        <v>5</v>
      </c>
      <c r="B7" s="379">
        <v>646</v>
      </c>
      <c r="C7" s="381" t="s">
        <v>322</v>
      </c>
      <c r="D7" s="382" t="s">
        <v>323</v>
      </c>
      <c r="E7" s="383" t="s">
        <v>246</v>
      </c>
      <c r="F7" s="379" t="s">
        <v>324</v>
      </c>
      <c r="G7" s="282" t="s">
        <v>777</v>
      </c>
      <c r="H7" s="15">
        <f t="shared" si="0"/>
        <v>3</v>
      </c>
      <c r="I7" s="391">
        <v>4</v>
      </c>
      <c r="J7" s="381" t="s">
        <v>335</v>
      </c>
      <c r="K7" s="309" t="str">
        <f t="shared" si="2"/>
        <v>35.03,20</v>
      </c>
      <c r="L7" s="304" t="s">
        <v>186</v>
      </c>
      <c r="M7" s="301" t="s">
        <v>43</v>
      </c>
      <c r="N7" s="50">
        <f t="shared" si="1"/>
        <v>3</v>
      </c>
    </row>
    <row r="8" spans="1:14" ht="15" outlineLevel="1">
      <c r="A8" s="15">
        <v>6</v>
      </c>
      <c r="B8" s="388">
        <v>128</v>
      </c>
      <c r="C8" s="389" t="s">
        <v>331</v>
      </c>
      <c r="D8" s="390">
        <v>34692</v>
      </c>
      <c r="E8" s="388" t="s">
        <v>248</v>
      </c>
      <c r="F8" s="388" t="s">
        <v>302</v>
      </c>
      <c r="G8" s="282" t="s">
        <v>781</v>
      </c>
      <c r="H8" s="15">
        <f t="shared" si="0"/>
        <v>3</v>
      </c>
      <c r="I8" s="388" t="s">
        <v>309</v>
      </c>
      <c r="J8" s="392" t="s">
        <v>339</v>
      </c>
      <c r="K8" s="309" t="str">
        <f t="shared" si="2"/>
        <v>36.10,72</v>
      </c>
      <c r="L8" s="304" t="s">
        <v>319</v>
      </c>
      <c r="M8" s="301" t="s">
        <v>46</v>
      </c>
      <c r="N8" s="50">
        <f t="shared" si="1"/>
        <v>3</v>
      </c>
    </row>
    <row r="9" spans="1:14" ht="15" outlineLevel="1">
      <c r="A9" s="15">
        <v>7</v>
      </c>
      <c r="B9" s="388">
        <v>122</v>
      </c>
      <c r="C9" s="389" t="s">
        <v>332</v>
      </c>
      <c r="D9" s="390">
        <v>34493</v>
      </c>
      <c r="E9" s="388" t="s">
        <v>248</v>
      </c>
      <c r="F9" s="388" t="s">
        <v>302</v>
      </c>
      <c r="G9" s="282" t="s">
        <v>782</v>
      </c>
      <c r="H9" s="15">
        <f t="shared" si="0"/>
        <v>3</v>
      </c>
      <c r="I9" s="388" t="s">
        <v>309</v>
      </c>
      <c r="J9" s="392" t="s">
        <v>339</v>
      </c>
      <c r="K9" s="309" t="str">
        <f t="shared" si="2"/>
        <v>36.23,84</v>
      </c>
      <c r="L9" s="304" t="s">
        <v>187</v>
      </c>
      <c r="M9" s="301">
        <v>1</v>
      </c>
      <c r="N9" s="50">
        <f t="shared" si="1"/>
        <v>3</v>
      </c>
    </row>
    <row r="10" spans="1:14" ht="15" outlineLevel="1">
      <c r="A10" s="15">
        <v>8</v>
      </c>
      <c r="B10" s="329">
        <v>335</v>
      </c>
      <c r="C10" s="333" t="s">
        <v>326</v>
      </c>
      <c r="D10" s="387" t="s">
        <v>327</v>
      </c>
      <c r="E10" s="329" t="s">
        <v>328</v>
      </c>
      <c r="F10" s="329" t="s">
        <v>329</v>
      </c>
      <c r="G10" s="282" t="s">
        <v>779</v>
      </c>
      <c r="H10" s="15" t="str">
        <f t="shared" si="0"/>
        <v>б/р</v>
      </c>
      <c r="I10" s="329">
        <v>3</v>
      </c>
      <c r="J10" s="331" t="s">
        <v>337</v>
      </c>
      <c r="K10" s="309" t="str">
        <f t="shared" si="2"/>
        <v>38.11,65</v>
      </c>
      <c r="L10" s="304" t="s">
        <v>188</v>
      </c>
      <c r="M10" s="301">
        <v>2</v>
      </c>
      <c r="N10" s="50" t="str">
        <f t="shared" si="1"/>
        <v>б/р</v>
      </c>
    </row>
    <row r="11" spans="1:14" ht="15" outlineLevel="1">
      <c r="A11" s="15"/>
      <c r="B11" s="19"/>
      <c r="C11" s="226"/>
      <c r="D11" s="46"/>
      <c r="E11" s="15"/>
      <c r="F11" s="19"/>
      <c r="G11" s="282"/>
      <c r="H11" s="15">
        <f>N11</f>
      </c>
      <c r="I11" s="19"/>
      <c r="J11" s="17"/>
      <c r="K11" s="309">
        <f t="shared" si="2"/>
        <v>0</v>
      </c>
      <c r="L11" s="304" t="s">
        <v>189</v>
      </c>
      <c r="M11" s="301">
        <v>3</v>
      </c>
      <c r="N11" s="50">
        <f t="shared" si="1"/>
      </c>
    </row>
    <row r="12" spans="1:14" ht="15" hidden="1" outlineLevel="1">
      <c r="A12" s="15"/>
      <c r="B12" s="19"/>
      <c r="C12" s="226"/>
      <c r="D12" s="46"/>
      <c r="E12" s="46"/>
      <c r="F12" s="19"/>
      <c r="G12" s="282"/>
      <c r="H12" s="15">
        <f>N12</f>
      </c>
      <c r="I12" s="19"/>
      <c r="J12" s="17"/>
      <c r="K12" s="309">
        <f t="shared" si="2"/>
        <v>0</v>
      </c>
      <c r="L12" s="304" t="s">
        <v>59</v>
      </c>
      <c r="M12" s="301" t="s">
        <v>50</v>
      </c>
      <c r="N12" s="50">
        <f t="shared" si="1"/>
      </c>
    </row>
    <row r="13" spans="1:14" ht="15" hidden="1" outlineLevel="1">
      <c r="A13" s="15"/>
      <c r="B13" s="19"/>
      <c r="C13" s="226"/>
      <c r="D13" s="46"/>
      <c r="E13" s="46"/>
      <c r="F13" s="19"/>
      <c r="G13" s="282"/>
      <c r="H13" s="15">
        <f>N13</f>
      </c>
      <c r="I13" s="19"/>
      <c r="J13" s="17"/>
      <c r="K13" s="309">
        <f t="shared" si="2"/>
        <v>0</v>
      </c>
      <c r="L13" s="304" t="s">
        <v>190</v>
      </c>
      <c r="M13" s="301" t="s">
        <v>50</v>
      </c>
      <c r="N13" s="50">
        <f t="shared" si="1"/>
      </c>
    </row>
    <row r="14" spans="1:14" ht="15" hidden="1" outlineLevel="1">
      <c r="A14" s="15"/>
      <c r="B14" s="77"/>
      <c r="C14" s="250"/>
      <c r="D14" s="242"/>
      <c r="E14" s="46"/>
      <c r="F14" s="77"/>
      <c r="G14" s="189"/>
      <c r="H14" s="15">
        <f>N14</f>
      </c>
      <c r="I14" s="77"/>
      <c r="J14" s="17"/>
      <c r="K14" s="309">
        <f t="shared" si="2"/>
        <v>0</v>
      </c>
      <c r="L14" s="304" t="s">
        <v>191</v>
      </c>
      <c r="M14" s="301" t="s">
        <v>50</v>
      </c>
      <c r="N14" s="50">
        <f t="shared" si="1"/>
      </c>
    </row>
    <row r="15" spans="1:14" ht="15" hidden="1" outlineLevel="1">
      <c r="A15" s="15"/>
      <c r="B15" s="16"/>
      <c r="C15" s="43"/>
      <c r="D15" s="46"/>
      <c r="E15" s="46"/>
      <c r="F15" s="16"/>
      <c r="G15" s="282"/>
      <c r="H15" s="15">
        <f>N15</f>
      </c>
      <c r="I15" s="16"/>
      <c r="J15" s="30"/>
      <c r="K15" s="309">
        <f t="shared" si="2"/>
        <v>0</v>
      </c>
      <c r="L15" s="304" t="s">
        <v>192</v>
      </c>
      <c r="M15" s="301" t="s">
        <v>50</v>
      </c>
      <c r="N15" s="50">
        <f t="shared" si="1"/>
      </c>
    </row>
    <row r="16" spans="1:18" s="1" customFormat="1" ht="14.25" collapsed="1">
      <c r="A16" s="3"/>
      <c r="B16" s="3"/>
      <c r="C16" s="22" t="s">
        <v>6</v>
      </c>
      <c r="D16" s="5"/>
      <c r="E16" s="26" t="s">
        <v>114</v>
      </c>
      <c r="F16" s="26" t="s">
        <v>293</v>
      </c>
      <c r="G16" s="3"/>
      <c r="H16" s="22"/>
      <c r="I16" s="3"/>
      <c r="J16" s="6"/>
      <c r="K16" s="6"/>
      <c r="L16" s="6"/>
      <c r="M16" s="6"/>
      <c r="N16" s="6"/>
      <c r="O16" s="6"/>
      <c r="P16" s="6"/>
      <c r="Q16" s="7"/>
      <c r="R16" s="7"/>
    </row>
    <row r="17" spans="1:20" s="1" customFormat="1" ht="41.25" customHeight="1">
      <c r="A17" s="23" t="s">
        <v>17</v>
      </c>
      <c r="B17" s="10" t="s">
        <v>2</v>
      </c>
      <c r="C17" s="11" t="s">
        <v>1</v>
      </c>
      <c r="D17" s="24" t="s">
        <v>3</v>
      </c>
      <c r="E17" s="10" t="s">
        <v>36</v>
      </c>
      <c r="F17" s="10" t="s">
        <v>469</v>
      </c>
      <c r="G17" s="27" t="s">
        <v>4</v>
      </c>
      <c r="H17" s="117"/>
      <c r="I17" s="12" t="s">
        <v>21</v>
      </c>
      <c r="J17" s="13" t="s">
        <v>39</v>
      </c>
      <c r="K17" s="6"/>
      <c r="L17" s="6"/>
      <c r="M17" s="6"/>
      <c r="N17" s="6"/>
      <c r="O17" s="6"/>
      <c r="P17" s="6"/>
      <c r="Q17" s="6"/>
      <c r="R17" s="6"/>
      <c r="S17" s="7"/>
      <c r="T17" s="7"/>
    </row>
    <row r="18" spans="1:20" s="1" customFormat="1" ht="14.25">
      <c r="A18" s="15">
        <v>1</v>
      </c>
      <c r="B18" s="339">
        <v>104</v>
      </c>
      <c r="C18" s="364" t="s">
        <v>320</v>
      </c>
      <c r="D18" s="365">
        <v>34136</v>
      </c>
      <c r="E18" s="339" t="s">
        <v>248</v>
      </c>
      <c r="F18" s="339" t="s">
        <v>296</v>
      </c>
      <c r="G18" s="282" t="s">
        <v>775</v>
      </c>
      <c r="H18" s="15"/>
      <c r="I18" s="374" t="s">
        <v>304</v>
      </c>
      <c r="J18" s="364" t="s">
        <v>333</v>
      </c>
      <c r="K18" s="6"/>
      <c r="L18" s="6"/>
      <c r="M18" s="6"/>
      <c r="N18" s="6"/>
      <c r="O18" s="6"/>
      <c r="P18" s="6"/>
      <c r="Q18" s="6"/>
      <c r="R18" s="6"/>
      <c r="S18" s="7"/>
      <c r="T18" s="7"/>
    </row>
    <row r="19" spans="1:20" s="1" customFormat="1" ht="14.25">
      <c r="A19" s="15">
        <v>2</v>
      </c>
      <c r="B19" s="371">
        <v>263</v>
      </c>
      <c r="C19" s="372" t="s">
        <v>330</v>
      </c>
      <c r="D19" s="370">
        <v>34359</v>
      </c>
      <c r="E19" s="371" t="s">
        <v>301</v>
      </c>
      <c r="F19" s="373" t="s">
        <v>302</v>
      </c>
      <c r="G19" s="282" t="s">
        <v>780</v>
      </c>
      <c r="H19" s="15"/>
      <c r="I19" s="371" t="s">
        <v>304</v>
      </c>
      <c r="J19" s="376" t="s">
        <v>338</v>
      </c>
      <c r="K19" s="6"/>
      <c r="L19" s="6"/>
      <c r="M19" s="6"/>
      <c r="N19" s="6"/>
      <c r="O19" s="6"/>
      <c r="P19" s="6"/>
      <c r="Q19" s="6"/>
      <c r="R19" s="6"/>
      <c r="S19" s="7"/>
      <c r="T19" s="7"/>
    </row>
    <row r="20" spans="1:20" s="1" customFormat="1" ht="14.25">
      <c r="A20" s="15">
        <v>3</v>
      </c>
      <c r="B20" s="339">
        <v>105</v>
      </c>
      <c r="C20" s="364" t="s">
        <v>321</v>
      </c>
      <c r="D20" s="365">
        <v>34564</v>
      </c>
      <c r="E20" s="339" t="s">
        <v>248</v>
      </c>
      <c r="F20" s="339" t="s">
        <v>296</v>
      </c>
      <c r="G20" s="282" t="s">
        <v>776</v>
      </c>
      <c r="H20" s="15"/>
      <c r="I20" s="374" t="s">
        <v>304</v>
      </c>
      <c r="J20" s="364" t="s">
        <v>334</v>
      </c>
      <c r="K20" s="6"/>
      <c r="L20" s="6"/>
      <c r="M20" s="6"/>
      <c r="N20" s="6"/>
      <c r="O20" s="6"/>
      <c r="P20" s="6"/>
      <c r="Q20" s="6"/>
      <c r="R20" s="6"/>
      <c r="S20" s="7"/>
      <c r="T20" s="7"/>
    </row>
    <row r="21" spans="1:20" s="1" customFormat="1" ht="14.25">
      <c r="A21" s="15">
        <v>4</v>
      </c>
      <c r="B21" s="384">
        <v>4</v>
      </c>
      <c r="C21" s="385" t="s">
        <v>325</v>
      </c>
      <c r="D21" s="386">
        <v>34593</v>
      </c>
      <c r="E21" s="386" t="s">
        <v>240</v>
      </c>
      <c r="F21" s="384" t="s">
        <v>324</v>
      </c>
      <c r="G21" s="282" t="s">
        <v>778</v>
      </c>
      <c r="H21" s="15"/>
      <c r="I21" s="384" t="s">
        <v>304</v>
      </c>
      <c r="J21" s="385" t="s">
        <v>336</v>
      </c>
      <c r="K21" s="6"/>
      <c r="L21" s="6"/>
      <c r="M21" s="6"/>
      <c r="N21" s="6"/>
      <c r="O21" s="6"/>
      <c r="P21" s="6"/>
      <c r="Q21" s="6"/>
      <c r="R21" s="6"/>
      <c r="S21" s="7"/>
      <c r="T21" s="7"/>
    </row>
    <row r="22" spans="1:20" s="1" customFormat="1" ht="14.25">
      <c r="A22" s="15">
        <v>5</v>
      </c>
      <c r="B22" s="379">
        <v>646</v>
      </c>
      <c r="C22" s="381" t="s">
        <v>322</v>
      </c>
      <c r="D22" s="382" t="s">
        <v>323</v>
      </c>
      <c r="E22" s="383" t="s">
        <v>246</v>
      </c>
      <c r="F22" s="379" t="s">
        <v>324</v>
      </c>
      <c r="G22" s="282" t="s">
        <v>777</v>
      </c>
      <c r="H22" s="15"/>
      <c r="I22" s="391" t="s">
        <v>304</v>
      </c>
      <c r="J22" s="381" t="s">
        <v>335</v>
      </c>
      <c r="K22" s="6"/>
      <c r="L22" s="6"/>
      <c r="M22" s="6"/>
      <c r="N22" s="6"/>
      <c r="O22" s="6"/>
      <c r="P22" s="6"/>
      <c r="Q22" s="6"/>
      <c r="R22" s="6"/>
      <c r="S22" s="7"/>
      <c r="T22" s="7"/>
    </row>
    <row r="23" spans="1:20" s="1" customFormat="1" ht="14.25">
      <c r="A23" s="15">
        <v>6</v>
      </c>
      <c r="B23" s="388">
        <v>128</v>
      </c>
      <c r="C23" s="389" t="s">
        <v>331</v>
      </c>
      <c r="D23" s="390">
        <v>34692</v>
      </c>
      <c r="E23" s="388" t="s">
        <v>248</v>
      </c>
      <c r="F23" s="388" t="s">
        <v>302</v>
      </c>
      <c r="G23" s="282" t="s">
        <v>781</v>
      </c>
      <c r="H23" s="15"/>
      <c r="I23" s="388" t="s">
        <v>309</v>
      </c>
      <c r="J23" s="392" t="s">
        <v>339</v>
      </c>
      <c r="K23" s="6"/>
      <c r="L23" s="6"/>
      <c r="M23" s="6"/>
      <c r="N23" s="6"/>
      <c r="O23" s="6"/>
      <c r="P23" s="6"/>
      <c r="Q23" s="6"/>
      <c r="R23" s="6"/>
      <c r="S23" s="7"/>
      <c r="T23" s="7"/>
    </row>
    <row r="24" spans="1:20" s="1" customFormat="1" ht="14.25">
      <c r="A24" s="15">
        <v>7</v>
      </c>
      <c r="B24" s="388">
        <v>122</v>
      </c>
      <c r="C24" s="389" t="s">
        <v>332</v>
      </c>
      <c r="D24" s="390">
        <v>34493</v>
      </c>
      <c r="E24" s="388" t="s">
        <v>248</v>
      </c>
      <c r="F24" s="388" t="s">
        <v>302</v>
      </c>
      <c r="G24" s="282" t="s">
        <v>782</v>
      </c>
      <c r="H24" s="15"/>
      <c r="I24" s="388" t="s">
        <v>309</v>
      </c>
      <c r="J24" s="392" t="s">
        <v>339</v>
      </c>
      <c r="K24" s="6"/>
      <c r="L24" s="6"/>
      <c r="M24" s="6"/>
      <c r="N24" s="6"/>
      <c r="O24" s="6"/>
      <c r="P24" s="6"/>
      <c r="Q24" s="6"/>
      <c r="R24" s="6"/>
      <c r="S24" s="7"/>
      <c r="T24" s="7"/>
    </row>
    <row r="25" spans="1:20" s="1" customFormat="1" ht="14.25">
      <c r="A25" s="15">
        <v>8</v>
      </c>
      <c r="B25" s="329">
        <v>335</v>
      </c>
      <c r="C25" s="333" t="s">
        <v>326</v>
      </c>
      <c r="D25" s="387" t="s">
        <v>327</v>
      </c>
      <c r="E25" s="329" t="s">
        <v>328</v>
      </c>
      <c r="F25" s="329" t="s">
        <v>329</v>
      </c>
      <c r="G25" s="282" t="s">
        <v>779</v>
      </c>
      <c r="H25" s="15"/>
      <c r="I25" s="329" t="s">
        <v>304</v>
      </c>
      <c r="J25" s="331" t="s">
        <v>337</v>
      </c>
      <c r="K25" s="6"/>
      <c r="L25" s="6"/>
      <c r="M25" s="6"/>
      <c r="N25" s="6"/>
      <c r="O25" s="6"/>
      <c r="P25" s="6"/>
      <c r="Q25" s="6"/>
      <c r="R25" s="6"/>
      <c r="S25" s="7"/>
      <c r="T25" s="7"/>
    </row>
    <row r="26" spans="1:20" s="1" customFormat="1" ht="14.25">
      <c r="A26" s="3"/>
      <c r="B26" s="19"/>
      <c r="C26" s="226"/>
      <c r="D26" s="46"/>
      <c r="E26" s="15"/>
      <c r="F26" s="19"/>
      <c r="G26" s="189"/>
      <c r="H26" s="15"/>
      <c r="I26" s="19"/>
      <c r="J26" s="6"/>
      <c r="K26" s="6"/>
      <c r="L26" s="6"/>
      <c r="M26" s="6"/>
      <c r="N26" s="6"/>
      <c r="O26" s="6"/>
      <c r="P26" s="6"/>
      <c r="Q26" s="6"/>
      <c r="R26" s="6"/>
      <c r="S26" s="7"/>
      <c r="T26" s="7"/>
    </row>
    <row r="27" spans="1:20" s="1" customFormat="1" ht="14.25">
      <c r="A27" s="3"/>
      <c r="B27" s="223"/>
      <c r="C27" s="224"/>
      <c r="D27" s="46"/>
      <c r="E27" s="51"/>
      <c r="F27" s="223"/>
      <c r="G27" s="189"/>
      <c r="H27" s="15"/>
      <c r="I27" s="223"/>
      <c r="J27" s="6"/>
      <c r="K27" s="6"/>
      <c r="L27" s="6"/>
      <c r="M27" s="6"/>
      <c r="N27" s="6"/>
      <c r="O27" s="6"/>
      <c r="P27" s="6"/>
      <c r="Q27" s="6"/>
      <c r="R27" s="6"/>
      <c r="S27" s="7"/>
      <c r="T27" s="7"/>
    </row>
    <row r="28" spans="1:20" s="1" customFormat="1" ht="14.25">
      <c r="A28" s="3"/>
      <c r="B28" s="223"/>
      <c r="C28" s="224"/>
      <c r="D28" s="46"/>
      <c r="E28" s="51"/>
      <c r="F28" s="223"/>
      <c r="G28" s="189"/>
      <c r="H28" s="15"/>
      <c r="I28" s="223"/>
      <c r="J28" s="6"/>
      <c r="K28" s="6"/>
      <c r="L28" s="6"/>
      <c r="M28" s="6"/>
      <c r="N28" s="6"/>
      <c r="O28" s="6"/>
      <c r="P28" s="6"/>
      <c r="Q28" s="6"/>
      <c r="R28" s="6"/>
      <c r="S28" s="7"/>
      <c r="T28" s="7"/>
    </row>
    <row r="29" spans="1:20" s="1" customFormat="1" ht="14.25">
      <c r="A29" s="3"/>
      <c r="B29" s="210"/>
      <c r="C29" s="228"/>
      <c r="D29" s="229"/>
      <c r="E29" s="229"/>
      <c r="F29" s="244"/>
      <c r="G29" s="189"/>
      <c r="H29" s="15"/>
      <c r="I29" s="210"/>
      <c r="J29" s="6"/>
      <c r="K29" s="6"/>
      <c r="L29" s="6"/>
      <c r="M29" s="6"/>
      <c r="N29" s="6"/>
      <c r="O29" s="6"/>
      <c r="P29" s="6"/>
      <c r="Q29" s="6"/>
      <c r="R29" s="6"/>
      <c r="S29" s="7"/>
      <c r="T29" s="7"/>
    </row>
    <row r="30" spans="1:20" s="1" customFormat="1" ht="14.25">
      <c r="A30" s="3"/>
      <c r="B30" s="19"/>
      <c r="C30" s="226"/>
      <c r="D30" s="46"/>
      <c r="E30" s="15"/>
      <c r="F30" s="19"/>
      <c r="G30" s="267"/>
      <c r="H30" s="15"/>
      <c r="I30" s="19"/>
      <c r="J30" s="6"/>
      <c r="K30" s="6"/>
      <c r="L30" s="6"/>
      <c r="M30" s="6"/>
      <c r="N30" s="6"/>
      <c r="O30" s="6"/>
      <c r="P30" s="6"/>
      <c r="Q30" s="6"/>
      <c r="R30" s="6"/>
      <c r="S30" s="7"/>
      <c r="T30" s="7"/>
    </row>
    <row r="31" spans="1:20" s="1" customFormat="1" ht="14.25">
      <c r="A31" s="3"/>
      <c r="B31" s="223"/>
      <c r="C31" s="224"/>
      <c r="D31" s="46"/>
      <c r="E31" s="51"/>
      <c r="F31" s="223"/>
      <c r="G31" s="267"/>
      <c r="H31" s="15"/>
      <c r="I31" s="223"/>
      <c r="J31" s="6"/>
      <c r="K31" s="6"/>
      <c r="L31" s="6"/>
      <c r="M31" s="6"/>
      <c r="N31" s="6"/>
      <c r="O31" s="6"/>
      <c r="P31" s="6"/>
      <c r="Q31" s="6"/>
      <c r="R31" s="6"/>
      <c r="S31" s="7"/>
      <c r="T31" s="7"/>
    </row>
    <row r="32" spans="1:20" s="1" customFormat="1" ht="14.25">
      <c r="A32" s="3"/>
      <c r="B32" s="223"/>
      <c r="C32" s="224"/>
      <c r="D32" s="46"/>
      <c r="E32" s="51"/>
      <c r="F32" s="223"/>
      <c r="G32" s="267"/>
      <c r="H32" s="15"/>
      <c r="I32" s="223"/>
      <c r="J32" s="6"/>
      <c r="K32" s="6"/>
      <c r="L32" s="6"/>
      <c r="M32" s="6"/>
      <c r="N32" s="6"/>
      <c r="O32" s="6"/>
      <c r="P32" s="6"/>
      <c r="Q32" s="6"/>
      <c r="R32" s="6"/>
      <c r="S32" s="7"/>
      <c r="T32" s="7"/>
    </row>
    <row r="33" spans="1:20" s="1" customFormat="1" ht="14.25">
      <c r="A33" s="3"/>
      <c r="B33" s="237"/>
      <c r="C33" s="233"/>
      <c r="D33" s="234"/>
      <c r="E33" s="234"/>
      <c r="F33" s="237"/>
      <c r="G33" s="282"/>
      <c r="H33" s="15"/>
      <c r="I33" s="223"/>
      <c r="J33" s="6"/>
      <c r="K33" s="6"/>
      <c r="L33" s="6"/>
      <c r="M33" s="6"/>
      <c r="N33" s="6"/>
      <c r="O33" s="6"/>
      <c r="P33" s="6"/>
      <c r="Q33" s="6"/>
      <c r="R33" s="6"/>
      <c r="S33" s="7"/>
      <c r="T33" s="7"/>
    </row>
    <row r="34" spans="1:20" s="1" customFormat="1" ht="14.25">
      <c r="A34" s="3"/>
      <c r="B34" s="210"/>
      <c r="C34" s="228"/>
      <c r="D34" s="229"/>
      <c r="E34" s="229"/>
      <c r="F34" s="244"/>
      <c r="G34" s="282"/>
      <c r="H34" s="15"/>
      <c r="I34" s="223"/>
      <c r="J34" s="6"/>
      <c r="K34" s="6"/>
      <c r="L34" s="6"/>
      <c r="M34" s="6"/>
      <c r="N34" s="6"/>
      <c r="O34" s="6"/>
      <c r="P34" s="6"/>
      <c r="Q34" s="6"/>
      <c r="R34" s="6"/>
      <c r="S34" s="7"/>
      <c r="T34" s="7"/>
    </row>
    <row r="35" spans="1:20" s="1" customFormat="1" ht="14.25">
      <c r="A35" s="3"/>
      <c r="B35" s="38"/>
      <c r="C35" s="39"/>
      <c r="D35" s="41"/>
      <c r="E35" s="40"/>
      <c r="F35" s="40"/>
      <c r="G35" s="150"/>
      <c r="H35" s="15"/>
      <c r="I35" s="42"/>
      <c r="J35" s="6"/>
      <c r="K35" s="6"/>
      <c r="L35" s="6"/>
      <c r="M35" s="6"/>
      <c r="N35" s="6"/>
      <c r="O35" s="6"/>
      <c r="P35" s="6"/>
      <c r="Q35" s="6"/>
      <c r="R35" s="6"/>
      <c r="S35" s="7"/>
      <c r="T35" s="7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39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4.28125" style="3" customWidth="1"/>
    <col min="2" max="2" width="3.57421875" style="3" customWidth="1"/>
    <col min="3" max="3" width="22.140625" style="3" customWidth="1"/>
    <col min="4" max="4" width="6.8515625" style="5" customWidth="1"/>
    <col min="5" max="5" width="17.421875" style="26" customWidth="1"/>
    <col min="6" max="6" width="17.421875" style="3" customWidth="1"/>
    <col min="7" max="8" width="6.421875" style="3" customWidth="1"/>
    <col min="9" max="9" width="6.421875" style="7" customWidth="1"/>
    <col min="10" max="13" width="0" style="0" hidden="1" customWidth="1"/>
  </cols>
  <sheetData>
    <row r="1" spans="3:7" ht="15.75">
      <c r="C1" s="218" t="s">
        <v>291</v>
      </c>
      <c r="E1" s="3"/>
      <c r="G1" s="26" t="s">
        <v>865</v>
      </c>
    </row>
    <row r="2" spans="1:12" ht="44.25">
      <c r="A2" s="512" t="s">
        <v>0</v>
      </c>
      <c r="B2" s="502" t="s">
        <v>2</v>
      </c>
      <c r="C2" s="502" t="s">
        <v>1</v>
      </c>
      <c r="D2" s="501"/>
      <c r="E2" s="502" t="s">
        <v>42</v>
      </c>
      <c r="F2" s="504" t="s">
        <v>469</v>
      </c>
      <c r="G2" s="512" t="s">
        <v>77</v>
      </c>
      <c r="H2" s="512" t="s">
        <v>12</v>
      </c>
      <c r="I2" s="512" t="s">
        <v>13</v>
      </c>
      <c r="K2" s="50" t="s">
        <v>95</v>
      </c>
      <c r="L2" s="50"/>
    </row>
    <row r="3" spans="1:13" ht="60">
      <c r="A3" s="543">
        <v>1</v>
      </c>
      <c r="B3" s="559" t="s">
        <v>882</v>
      </c>
      <c r="C3" s="560" t="s">
        <v>881</v>
      </c>
      <c r="D3" s="543"/>
      <c r="E3" s="561" t="s">
        <v>245</v>
      </c>
      <c r="F3" s="559"/>
      <c r="G3" s="562">
        <v>48.51</v>
      </c>
      <c r="H3" s="563">
        <f>M3</f>
        <v>1</v>
      </c>
      <c r="I3" s="563">
        <v>8</v>
      </c>
      <c r="J3" s="357">
        <f>G3</f>
        <v>48.51</v>
      </c>
      <c r="K3" s="301">
        <v>0</v>
      </c>
      <c r="L3" s="301">
        <f>""</f>
      </c>
      <c r="M3">
        <f aca="true" t="shared" si="0" ref="M3:M15">VLOOKUP(J3,ж4х100,2)</f>
        <v>1</v>
      </c>
    </row>
    <row r="4" spans="1:13" ht="48">
      <c r="A4" s="526">
        <v>2</v>
      </c>
      <c r="B4" s="526"/>
      <c r="C4" s="554" t="s">
        <v>840</v>
      </c>
      <c r="D4" s="534"/>
      <c r="E4" s="526" t="s">
        <v>248</v>
      </c>
      <c r="F4" s="530"/>
      <c r="G4" s="553">
        <v>50.65</v>
      </c>
      <c r="H4" s="531">
        <f>M4</f>
        <v>1</v>
      </c>
      <c r="I4" s="531">
        <v>7</v>
      </c>
      <c r="J4" s="357">
        <f aca="true" t="shared" si="1" ref="J4:J15">G4</f>
        <v>50.65</v>
      </c>
      <c r="K4" s="303"/>
      <c r="L4" s="301"/>
      <c r="M4">
        <f t="shared" si="0"/>
        <v>1</v>
      </c>
    </row>
    <row r="5" spans="1:13" ht="48">
      <c r="A5" s="526">
        <v>3</v>
      </c>
      <c r="B5" s="537" t="s">
        <v>884</v>
      </c>
      <c r="C5" s="555" t="s">
        <v>883</v>
      </c>
      <c r="D5" s="534"/>
      <c r="E5" s="535" t="s">
        <v>240</v>
      </c>
      <c r="F5" s="537"/>
      <c r="G5" s="553">
        <v>51.75</v>
      </c>
      <c r="H5" s="531">
        <f>M5</f>
        <v>2</v>
      </c>
      <c r="I5" s="531">
        <v>6</v>
      </c>
      <c r="J5" s="357">
        <f t="shared" si="1"/>
        <v>51.75</v>
      </c>
      <c r="K5" s="302" t="s">
        <v>94</v>
      </c>
      <c r="L5" s="301" t="s">
        <v>43</v>
      </c>
      <c r="M5">
        <f t="shared" si="0"/>
        <v>2</v>
      </c>
    </row>
    <row r="6" spans="1:13" ht="59.25" customHeight="1">
      <c r="A6" s="526">
        <v>4</v>
      </c>
      <c r="B6" s="532" t="s">
        <v>834</v>
      </c>
      <c r="C6" s="556" t="s">
        <v>833</v>
      </c>
      <c r="D6" s="526"/>
      <c r="E6" s="557" t="s">
        <v>249</v>
      </c>
      <c r="F6" s="532"/>
      <c r="G6" s="553">
        <v>52.12</v>
      </c>
      <c r="H6" s="531">
        <f>M6</f>
        <v>2</v>
      </c>
      <c r="I6" s="531">
        <v>5</v>
      </c>
      <c r="J6" s="357">
        <f t="shared" si="1"/>
        <v>52.12</v>
      </c>
      <c r="K6" s="302">
        <v>42.57</v>
      </c>
      <c r="L6" s="301" t="s">
        <v>44</v>
      </c>
      <c r="M6">
        <f t="shared" si="0"/>
        <v>2</v>
      </c>
    </row>
    <row r="7" spans="1:13" ht="48">
      <c r="A7" s="526"/>
      <c r="B7" s="526" t="s">
        <v>909</v>
      </c>
      <c r="C7" s="554" t="s">
        <v>873</v>
      </c>
      <c r="D7" s="534"/>
      <c r="E7" s="526" t="s">
        <v>250</v>
      </c>
      <c r="F7" s="558"/>
      <c r="G7" s="553" t="s">
        <v>766</v>
      </c>
      <c r="H7" s="531" t="str">
        <f>M7</f>
        <v>б/р</v>
      </c>
      <c r="I7" s="531"/>
      <c r="J7" s="357" t="str">
        <f t="shared" si="1"/>
        <v>DNS</v>
      </c>
      <c r="K7" s="302">
        <v>43.25</v>
      </c>
      <c r="L7" s="301" t="s">
        <v>45</v>
      </c>
      <c r="M7" t="str">
        <f t="shared" si="0"/>
        <v>б/р</v>
      </c>
    </row>
    <row r="8" spans="1:13" ht="15">
      <c r="A8" s="505"/>
      <c r="B8" s="506"/>
      <c r="C8" s="507"/>
      <c r="D8" s="508"/>
      <c r="E8" s="506"/>
      <c r="F8" s="509"/>
      <c r="G8" s="358"/>
      <c r="H8" s="270">
        <f aca="true" t="shared" si="2" ref="H8:H15">M8</f>
      </c>
      <c r="I8" s="358"/>
      <c r="J8" s="357">
        <f t="shared" si="1"/>
        <v>0</v>
      </c>
      <c r="K8" s="302">
        <v>46.01</v>
      </c>
      <c r="L8" s="301" t="s">
        <v>46</v>
      </c>
      <c r="M8">
        <f t="shared" si="0"/>
      </c>
    </row>
    <row r="9" spans="1:13" ht="15" hidden="1">
      <c r="A9" s="285"/>
      <c r="B9" s="276"/>
      <c r="C9" s="277"/>
      <c r="D9" s="278"/>
      <c r="E9" s="276"/>
      <c r="F9" s="279"/>
      <c r="G9" s="276"/>
      <c r="H9" s="270">
        <f t="shared" si="2"/>
      </c>
      <c r="I9" s="280"/>
      <c r="J9" s="357">
        <f t="shared" si="1"/>
        <v>0</v>
      </c>
      <c r="K9" s="302">
        <v>48.45</v>
      </c>
      <c r="L9" s="301">
        <v>1</v>
      </c>
      <c r="M9">
        <f t="shared" si="0"/>
      </c>
    </row>
    <row r="10" spans="1:13" ht="15" hidden="1">
      <c r="A10" s="285"/>
      <c r="B10" s="276"/>
      <c r="C10" s="277"/>
      <c r="D10" s="278"/>
      <c r="E10" s="276"/>
      <c r="F10" s="279"/>
      <c r="G10" s="276"/>
      <c r="H10" s="270">
        <f t="shared" si="2"/>
      </c>
      <c r="I10" s="280"/>
      <c r="J10" s="357">
        <f t="shared" si="1"/>
        <v>0</v>
      </c>
      <c r="K10" s="302">
        <v>51.25</v>
      </c>
      <c r="L10" s="301">
        <v>2</v>
      </c>
      <c r="M10">
        <f t="shared" si="0"/>
      </c>
    </row>
    <row r="11" spans="1:13" ht="15" hidden="1">
      <c r="A11" s="285"/>
      <c r="B11" s="276"/>
      <c r="C11" s="277"/>
      <c r="D11" s="278"/>
      <c r="E11" s="276"/>
      <c r="F11" s="281"/>
      <c r="G11" s="280"/>
      <c r="H11" s="270">
        <f t="shared" si="2"/>
      </c>
      <c r="I11" s="280"/>
      <c r="J11" s="357">
        <f t="shared" si="1"/>
        <v>0</v>
      </c>
      <c r="K11" s="302">
        <v>54.65</v>
      </c>
      <c r="L11" s="301">
        <v>3</v>
      </c>
      <c r="M11">
        <f t="shared" si="0"/>
      </c>
    </row>
    <row r="12" spans="1:13" ht="15" hidden="1">
      <c r="A12" s="285"/>
      <c r="B12" s="286"/>
      <c r="C12" s="287"/>
      <c r="D12" s="276"/>
      <c r="E12" s="288"/>
      <c r="F12" s="286"/>
      <c r="G12" s="276"/>
      <c r="H12" s="270">
        <f t="shared" si="2"/>
      </c>
      <c r="I12" s="280"/>
      <c r="J12" s="357">
        <f t="shared" si="1"/>
        <v>0</v>
      </c>
      <c r="K12" s="302">
        <v>58.65</v>
      </c>
      <c r="L12" s="301" t="s">
        <v>47</v>
      </c>
      <c r="M12">
        <f t="shared" si="0"/>
      </c>
    </row>
    <row r="13" spans="1:13" ht="15" hidden="1">
      <c r="A13" s="285"/>
      <c r="B13" s="286"/>
      <c r="C13" s="289"/>
      <c r="D13" s="278"/>
      <c r="E13" s="290"/>
      <c r="F13" s="286"/>
      <c r="G13" s="280"/>
      <c r="H13" s="270">
        <f t="shared" si="2"/>
      </c>
      <c r="I13" s="280"/>
      <c r="J13" s="357">
        <f t="shared" si="1"/>
        <v>0</v>
      </c>
      <c r="K13" s="302" t="s">
        <v>98</v>
      </c>
      <c r="L13" s="301" t="s">
        <v>48</v>
      </c>
      <c r="M13">
        <f t="shared" si="0"/>
      </c>
    </row>
    <row r="14" spans="1:13" ht="15" hidden="1">
      <c r="A14" s="285"/>
      <c r="B14" s="276"/>
      <c r="C14" s="277"/>
      <c r="D14" s="278"/>
      <c r="E14" s="276"/>
      <c r="F14" s="281"/>
      <c r="G14" s="280"/>
      <c r="H14" s="270">
        <f t="shared" si="2"/>
      </c>
      <c r="I14" s="280"/>
      <c r="J14" s="357">
        <f t="shared" si="1"/>
        <v>0</v>
      </c>
      <c r="K14" s="302" t="s">
        <v>96</v>
      </c>
      <c r="L14" s="301" t="s">
        <v>49</v>
      </c>
      <c r="M14">
        <f t="shared" si="0"/>
      </c>
    </row>
    <row r="15" spans="1:13" ht="15" hidden="1">
      <c r="A15" s="285"/>
      <c r="B15" s="276"/>
      <c r="C15" s="277"/>
      <c r="D15" s="278"/>
      <c r="E15" s="276"/>
      <c r="F15" s="281"/>
      <c r="G15" s="280"/>
      <c r="H15" s="270">
        <f t="shared" si="2"/>
      </c>
      <c r="I15" s="280"/>
      <c r="J15" s="357">
        <f t="shared" si="1"/>
        <v>0</v>
      </c>
      <c r="K15" s="302" t="s">
        <v>97</v>
      </c>
      <c r="L15" s="301" t="s">
        <v>50</v>
      </c>
      <c r="M15">
        <f t="shared" si="0"/>
      </c>
    </row>
    <row r="16" spans="3:9" ht="15">
      <c r="C16" s="22" t="s">
        <v>6</v>
      </c>
      <c r="E16" s="3" t="s">
        <v>207</v>
      </c>
      <c r="F16" s="3" t="s">
        <v>293</v>
      </c>
      <c r="I16" s="3"/>
    </row>
    <row r="17" spans="1:9" ht="38.25">
      <c r="A17" s="503" t="s">
        <v>5</v>
      </c>
      <c r="B17" s="502" t="s">
        <v>2</v>
      </c>
      <c r="C17" s="504" t="s">
        <v>1</v>
      </c>
      <c r="D17" s="501"/>
      <c r="E17" s="502" t="s">
        <v>36</v>
      </c>
      <c r="F17" s="502" t="s">
        <v>469</v>
      </c>
      <c r="G17" s="513" t="s">
        <v>4</v>
      </c>
      <c r="H17" s="514"/>
      <c r="I17" s="512" t="s">
        <v>37</v>
      </c>
    </row>
    <row r="18" spans="1:9" ht="60">
      <c r="A18" s="543">
        <v>4</v>
      </c>
      <c r="B18" s="559" t="s">
        <v>882</v>
      </c>
      <c r="C18" s="560" t="s">
        <v>881</v>
      </c>
      <c r="D18" s="544"/>
      <c r="E18" s="565" t="s">
        <v>245</v>
      </c>
      <c r="F18" s="545"/>
      <c r="G18" s="548"/>
      <c r="H18" s="562">
        <v>48.51</v>
      </c>
      <c r="I18" s="562"/>
    </row>
    <row r="19" spans="1:9" ht="48">
      <c r="A19" s="526">
        <v>6</v>
      </c>
      <c r="B19" s="526"/>
      <c r="C19" s="554" t="s">
        <v>840</v>
      </c>
      <c r="D19" s="534"/>
      <c r="E19" s="539" t="s">
        <v>248</v>
      </c>
      <c r="F19" s="540"/>
      <c r="G19" s="542"/>
      <c r="H19" s="553">
        <v>50.65</v>
      </c>
      <c r="I19" s="553"/>
    </row>
    <row r="20" spans="1:9" ht="48">
      <c r="A20" s="526">
        <v>5</v>
      </c>
      <c r="B20" s="537" t="s">
        <v>884</v>
      </c>
      <c r="C20" s="555" t="s">
        <v>883</v>
      </c>
      <c r="D20" s="534"/>
      <c r="E20" s="535" t="s">
        <v>240</v>
      </c>
      <c r="F20" s="564"/>
      <c r="G20" s="542"/>
      <c r="H20" s="553">
        <v>51.75</v>
      </c>
      <c r="I20" s="553"/>
    </row>
    <row r="21" spans="1:9" ht="48">
      <c r="A21" s="526">
        <v>7</v>
      </c>
      <c r="B21" s="532" t="s">
        <v>834</v>
      </c>
      <c r="C21" s="556" t="s">
        <v>833</v>
      </c>
      <c r="D21" s="539"/>
      <c r="E21" s="557" t="s">
        <v>249</v>
      </c>
      <c r="F21" s="564"/>
      <c r="G21" s="542"/>
      <c r="H21" s="553">
        <v>52.12</v>
      </c>
      <c r="I21" s="553"/>
    </row>
    <row r="22" spans="1:9" ht="48">
      <c r="A22" s="526">
        <v>3</v>
      </c>
      <c r="B22" s="526" t="s">
        <v>909</v>
      </c>
      <c r="C22" s="554" t="s">
        <v>873</v>
      </c>
      <c r="D22" s="534"/>
      <c r="E22" s="526" t="s">
        <v>250</v>
      </c>
      <c r="F22" s="564"/>
      <c r="G22" s="542"/>
      <c r="H22" s="553" t="s">
        <v>766</v>
      </c>
      <c r="I22" s="553"/>
    </row>
    <row r="23" spans="1:9" ht="15">
      <c r="A23" s="350"/>
      <c r="B23" s="268"/>
      <c r="C23" s="272"/>
      <c r="D23" s="273"/>
      <c r="E23" s="268"/>
      <c r="F23" s="274"/>
      <c r="G23" s="270"/>
      <c r="H23" s="269"/>
      <c r="I23" s="269"/>
    </row>
    <row r="24" spans="1:9" ht="15">
      <c r="A24" s="25"/>
      <c r="B24" s="25"/>
      <c r="C24" s="173"/>
      <c r="D24" s="354"/>
      <c r="E24" s="25"/>
      <c r="F24" s="25"/>
      <c r="G24" s="25"/>
      <c r="H24" s="25"/>
      <c r="I24" s="25"/>
    </row>
    <row r="25" spans="1:9" ht="15">
      <c r="A25" s="516"/>
      <c r="B25" s="25"/>
      <c r="C25" s="173"/>
      <c r="D25" s="354"/>
      <c r="E25" s="25"/>
      <c r="F25" s="25"/>
      <c r="G25" s="517"/>
      <c r="H25" s="518"/>
      <c r="I25" s="519"/>
    </row>
    <row r="26" spans="1:9" ht="15">
      <c r="A26" s="350"/>
      <c r="B26" s="223"/>
      <c r="C26" s="224"/>
      <c r="D26" s="268"/>
      <c r="E26" s="51"/>
      <c r="F26" s="223"/>
      <c r="G26" s="268"/>
      <c r="H26" s="270"/>
      <c r="I26" s="270"/>
    </row>
    <row r="27" spans="1:9" ht="15">
      <c r="A27" s="350"/>
      <c r="B27" s="268"/>
      <c r="C27" s="272"/>
      <c r="D27" s="273"/>
      <c r="E27" s="268"/>
      <c r="F27" s="269"/>
      <c r="G27" s="268"/>
      <c r="H27" s="270"/>
      <c r="I27" s="270"/>
    </row>
    <row r="28" spans="1:9" ht="15">
      <c r="A28" s="253"/>
      <c r="B28" s="268"/>
      <c r="C28" s="272"/>
      <c r="D28" s="273"/>
      <c r="E28" s="268"/>
      <c r="F28" s="274"/>
      <c r="G28" s="270"/>
      <c r="H28" s="268"/>
      <c r="I28" s="270"/>
    </row>
    <row r="29" spans="1:9" ht="18" customHeight="1">
      <c r="A29" s="350"/>
      <c r="B29" s="268"/>
      <c r="C29" s="272"/>
      <c r="D29" s="273"/>
      <c r="E29" s="268"/>
      <c r="F29" s="274"/>
      <c r="G29" s="270"/>
      <c r="H29" s="15"/>
      <c r="I29" s="19"/>
    </row>
    <row r="30" spans="1:9" ht="15">
      <c r="A30" s="253"/>
      <c r="B30" s="25"/>
      <c r="C30" s="25"/>
      <c r="D30" s="354"/>
      <c r="E30" s="342"/>
      <c r="F30" s="25"/>
      <c r="G30" s="25"/>
      <c r="H30" s="25"/>
      <c r="I30" s="353"/>
    </row>
    <row r="31" spans="1:9" ht="15">
      <c r="A31" s="350"/>
      <c r="B31" s="25"/>
      <c r="C31" s="25"/>
      <c r="D31" s="354"/>
      <c r="E31" s="342"/>
      <c r="F31" s="25"/>
      <c r="G31" s="25"/>
      <c r="H31" s="25"/>
      <c r="I31" s="353"/>
    </row>
    <row r="32" spans="1:9" ht="15">
      <c r="A32" s="253"/>
      <c r="B32" s="25"/>
      <c r="C32" s="25"/>
      <c r="D32" s="354"/>
      <c r="E32" s="342"/>
      <c r="F32" s="25"/>
      <c r="G32" s="25"/>
      <c r="H32" s="25"/>
      <c r="I32" s="353"/>
    </row>
    <row r="33" spans="1:9" ht="15">
      <c r="A33" s="350"/>
      <c r="B33" s="25"/>
      <c r="C33" s="25"/>
      <c r="D33" s="354"/>
      <c r="E33" s="342"/>
      <c r="F33" s="25"/>
      <c r="G33" s="25"/>
      <c r="H33" s="25"/>
      <c r="I33" s="353"/>
    </row>
    <row r="34" spans="1:9" ht="15">
      <c r="A34" s="25"/>
      <c r="B34" s="25"/>
      <c r="C34" s="25"/>
      <c r="D34" s="354"/>
      <c r="E34" s="342"/>
      <c r="F34" s="25"/>
      <c r="G34" s="25"/>
      <c r="H34" s="25"/>
      <c r="I34" s="353"/>
    </row>
    <row r="35" spans="1:9" ht="15">
      <c r="A35" s="25"/>
      <c r="B35" s="25"/>
      <c r="C35" s="25"/>
      <c r="D35" s="354"/>
      <c r="E35" s="342"/>
      <c r="F35" s="25"/>
      <c r="G35" s="25"/>
      <c r="H35" s="25"/>
      <c r="I35" s="353"/>
    </row>
    <row r="36" spans="1:9" ht="15">
      <c r="A36" s="25"/>
      <c r="B36" s="362"/>
      <c r="C36" s="362"/>
      <c r="D36" s="362"/>
      <c r="E36" s="362"/>
      <c r="F36" s="362"/>
      <c r="G36" s="25"/>
      <c r="H36" s="25"/>
      <c r="I36" s="353"/>
    </row>
    <row r="37" spans="1:9" ht="15">
      <c r="A37" s="25"/>
      <c r="B37" s="362"/>
      <c r="C37" s="362"/>
      <c r="D37" s="362"/>
      <c r="E37" s="362"/>
      <c r="F37" s="362"/>
      <c r="G37" s="25"/>
      <c r="H37" s="25"/>
      <c r="I37" s="353"/>
    </row>
    <row r="38" spans="1:9" ht="15">
      <c r="A38" s="25"/>
      <c r="B38" s="362"/>
      <c r="C38" s="362"/>
      <c r="D38" s="362"/>
      <c r="E38" s="362"/>
      <c r="F38" s="362"/>
      <c r="G38" s="25"/>
      <c r="H38" s="25"/>
      <c r="I38" s="353"/>
    </row>
    <row r="39" spans="1:9" ht="15">
      <c r="A39" s="25"/>
      <c r="B39" s="25"/>
      <c r="C39" s="25"/>
      <c r="D39" s="354"/>
      <c r="E39" s="342"/>
      <c r="F39" s="25"/>
      <c r="G39" s="25"/>
      <c r="H39" s="25"/>
      <c r="I39" s="353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1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0"/>
  <dimension ref="A1:V30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6" width="9.140625" style="50" hidden="1" customWidth="1"/>
    <col min="17" max="19" width="9.140625" style="50" customWidth="1"/>
    <col min="20" max="22" width="9.140625" style="8" customWidth="1"/>
  </cols>
  <sheetData>
    <row r="1" spans="3:10" ht="15.75">
      <c r="C1" s="4" t="s">
        <v>260</v>
      </c>
      <c r="E1" s="3"/>
      <c r="F1" s="3"/>
      <c r="G1" s="3"/>
      <c r="J1" s="26" t="s">
        <v>662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</row>
    <row r="3" spans="1:22" s="7" customFormat="1" ht="15.75" customHeight="1" outlineLevel="1">
      <c r="A3" s="19">
        <v>1</v>
      </c>
      <c r="B3" s="339">
        <v>58</v>
      </c>
      <c r="C3" s="396" t="s">
        <v>654</v>
      </c>
      <c r="D3" s="378">
        <v>34196</v>
      </c>
      <c r="E3" s="374" t="s">
        <v>245</v>
      </c>
      <c r="F3" s="374" t="s">
        <v>302</v>
      </c>
      <c r="G3" s="18">
        <v>14.78</v>
      </c>
      <c r="H3" s="78">
        <v>1</v>
      </c>
      <c r="I3" s="374">
        <v>8</v>
      </c>
      <c r="J3" s="429" t="s">
        <v>659</v>
      </c>
      <c r="K3" s="20"/>
      <c r="L3" s="6"/>
      <c r="M3" s="308">
        <f>G3</f>
        <v>14.78</v>
      </c>
      <c r="N3" s="305">
        <v>0</v>
      </c>
      <c r="O3" s="306">
        <f>""</f>
      </c>
      <c r="P3" s="50" t="str">
        <f>VLOOKUP(M3,мужтройной,2)</f>
        <v>2юн</v>
      </c>
      <c r="Q3" s="50"/>
      <c r="R3" s="50"/>
      <c r="S3" s="50"/>
      <c r="T3" s="8"/>
      <c r="U3" s="8"/>
      <c r="V3" s="8"/>
    </row>
    <row r="4" spans="1:22" s="7" customFormat="1" ht="15.75" customHeight="1" outlineLevel="1">
      <c r="A4" s="19">
        <v>2</v>
      </c>
      <c r="B4" s="329">
        <v>197</v>
      </c>
      <c r="C4" s="333" t="s">
        <v>655</v>
      </c>
      <c r="D4" s="366">
        <v>34543</v>
      </c>
      <c r="E4" s="366" t="s">
        <v>247</v>
      </c>
      <c r="F4" s="329" t="s">
        <v>324</v>
      </c>
      <c r="G4" s="18">
        <v>14.72</v>
      </c>
      <c r="H4" s="78">
        <v>1</v>
      </c>
      <c r="I4" s="329">
        <v>7</v>
      </c>
      <c r="J4" s="337" t="s">
        <v>660</v>
      </c>
      <c r="K4" s="20"/>
      <c r="L4" s="6"/>
      <c r="M4" s="308">
        <f>G4</f>
        <v>14.72</v>
      </c>
      <c r="N4" s="305">
        <v>1</v>
      </c>
      <c r="O4" s="306" t="s">
        <v>50</v>
      </c>
      <c r="P4" s="50" t="str">
        <f>VLOOKUP(M4,мужтройной,2)</f>
        <v>2юн</v>
      </c>
      <c r="Q4" s="50"/>
      <c r="R4" s="50"/>
      <c r="S4" s="50"/>
      <c r="T4" s="8"/>
      <c r="U4" s="8"/>
      <c r="V4" s="8"/>
    </row>
    <row r="5" spans="1:22" s="7" customFormat="1" ht="15.75" customHeight="1" outlineLevel="1">
      <c r="A5" s="19">
        <v>3</v>
      </c>
      <c r="B5" s="379">
        <v>631</v>
      </c>
      <c r="C5" s="381" t="s">
        <v>656</v>
      </c>
      <c r="D5" s="382" t="s">
        <v>657</v>
      </c>
      <c r="E5" s="383" t="s">
        <v>246</v>
      </c>
      <c r="F5" s="379" t="s">
        <v>324</v>
      </c>
      <c r="G5" s="18">
        <v>13.89</v>
      </c>
      <c r="H5" s="78">
        <v>2</v>
      </c>
      <c r="I5" s="379" t="s">
        <v>309</v>
      </c>
      <c r="J5" s="419" t="s">
        <v>661</v>
      </c>
      <c r="K5" s="20"/>
      <c r="L5" s="6"/>
      <c r="M5" s="308">
        <f>G5</f>
        <v>13.89</v>
      </c>
      <c r="N5" s="305">
        <v>9</v>
      </c>
      <c r="O5" s="306" t="s">
        <v>49</v>
      </c>
      <c r="P5" s="50" t="str">
        <f>VLOOKUP(M5,мужтройной,2)</f>
        <v>2юн</v>
      </c>
      <c r="Q5" s="50"/>
      <c r="R5" s="50"/>
      <c r="S5" s="50"/>
      <c r="T5" s="8"/>
      <c r="U5" s="8"/>
      <c r="V5" s="8"/>
    </row>
    <row r="6" spans="1:22" s="7" customFormat="1" ht="15.75" customHeight="1" outlineLevel="1">
      <c r="A6" s="19">
        <v>4</v>
      </c>
      <c r="B6" s="388">
        <v>62</v>
      </c>
      <c r="C6" s="392" t="s">
        <v>658</v>
      </c>
      <c r="D6" s="401">
        <v>1996</v>
      </c>
      <c r="E6" s="388" t="s">
        <v>245</v>
      </c>
      <c r="F6" s="388" t="s">
        <v>324</v>
      </c>
      <c r="G6" s="18">
        <v>13.71</v>
      </c>
      <c r="H6" s="78">
        <v>2</v>
      </c>
      <c r="I6" s="395" t="s">
        <v>309</v>
      </c>
      <c r="J6" s="430" t="s">
        <v>462</v>
      </c>
      <c r="K6" s="20"/>
      <c r="L6" s="6"/>
      <c r="M6" s="308">
        <f>G6</f>
        <v>13.71</v>
      </c>
      <c r="N6" s="305">
        <v>10</v>
      </c>
      <c r="O6" s="306" t="s">
        <v>48</v>
      </c>
      <c r="P6" s="50" t="str">
        <f>VLOOKUP(M6,мужтройной,2)</f>
        <v>2юн</v>
      </c>
      <c r="Q6" s="50"/>
      <c r="R6" s="50"/>
      <c r="S6" s="50"/>
      <c r="T6" s="8"/>
      <c r="U6" s="8"/>
      <c r="V6" s="8"/>
    </row>
    <row r="7" spans="1:22" s="1" customFormat="1" ht="15.75">
      <c r="A7" s="3"/>
      <c r="B7" s="3"/>
      <c r="C7" s="22"/>
      <c r="D7" s="5"/>
      <c r="E7" s="356" t="s">
        <v>293</v>
      </c>
      <c r="F7" s="356" t="s">
        <v>208</v>
      </c>
      <c r="G7" s="14"/>
      <c r="H7" s="3"/>
      <c r="I7" s="3"/>
      <c r="J7" s="3"/>
      <c r="K7" s="6"/>
      <c r="L7" s="6"/>
      <c r="M7" s="6"/>
      <c r="N7" s="305"/>
      <c r="O7" s="306"/>
      <c r="P7" s="6"/>
      <c r="Q7" s="6"/>
      <c r="R7" s="6"/>
      <c r="S7" s="6"/>
      <c r="T7" s="7"/>
      <c r="U7" s="7"/>
      <c r="V7" s="7"/>
    </row>
    <row r="8" spans="1:22" s="1" customFormat="1" ht="22.5" customHeight="1">
      <c r="A8" s="788" t="s">
        <v>22</v>
      </c>
      <c r="B8" s="786" t="s">
        <v>2</v>
      </c>
      <c r="C8" s="793" t="s">
        <v>1</v>
      </c>
      <c r="D8" s="791" t="s">
        <v>3</v>
      </c>
      <c r="E8" s="786" t="s">
        <v>36</v>
      </c>
      <c r="F8" s="786" t="s">
        <v>469</v>
      </c>
      <c r="G8" s="786" t="s">
        <v>10</v>
      </c>
      <c r="H8" s="786"/>
      <c r="I8" s="786"/>
      <c r="J8" s="786"/>
      <c r="K8" s="786"/>
      <c r="L8" s="790"/>
      <c r="M8" s="6"/>
      <c r="N8" s="305"/>
      <c r="O8" s="306"/>
      <c r="P8" s="6"/>
      <c r="Q8" s="6"/>
      <c r="R8" s="6"/>
      <c r="S8" s="6"/>
      <c r="T8" s="7"/>
      <c r="U8" s="7"/>
      <c r="V8" s="7"/>
    </row>
    <row r="9" spans="1:22" s="1" customFormat="1" ht="22.5" customHeight="1">
      <c r="A9" s="789"/>
      <c r="B9" s="787"/>
      <c r="C9" s="794"/>
      <c r="D9" s="792"/>
      <c r="E9" s="787"/>
      <c r="F9" s="787"/>
      <c r="G9" s="31">
        <v>1</v>
      </c>
      <c r="H9" s="31">
        <v>2</v>
      </c>
      <c r="I9" s="31">
        <v>3</v>
      </c>
      <c r="J9" s="31">
        <v>4</v>
      </c>
      <c r="K9" s="31">
        <v>5</v>
      </c>
      <c r="L9" s="32">
        <v>6</v>
      </c>
      <c r="M9" s="6"/>
      <c r="N9" s="6"/>
      <c r="O9" s="6"/>
      <c r="P9" s="6"/>
      <c r="Q9" s="6"/>
      <c r="R9" s="6"/>
      <c r="S9" s="6"/>
      <c r="T9" s="7"/>
      <c r="U9" s="7"/>
      <c r="V9" s="7"/>
    </row>
    <row r="10" spans="1:22" s="1" customFormat="1" ht="15" customHeight="1">
      <c r="A10" s="329" t="s">
        <v>304</v>
      </c>
      <c r="B10" s="329">
        <v>197</v>
      </c>
      <c r="C10" s="333" t="s">
        <v>655</v>
      </c>
      <c r="D10" s="366">
        <v>34543</v>
      </c>
      <c r="E10" s="366" t="s">
        <v>247</v>
      </c>
      <c r="F10" s="329" t="s">
        <v>324</v>
      </c>
      <c r="G10" s="453">
        <v>14.06</v>
      </c>
      <c r="H10" s="454" t="s">
        <v>810</v>
      </c>
      <c r="I10" s="454" t="s">
        <v>810</v>
      </c>
      <c r="J10" s="454" t="s">
        <v>810</v>
      </c>
      <c r="K10" s="454">
        <v>14.72</v>
      </c>
      <c r="L10" s="454" t="s">
        <v>810</v>
      </c>
      <c r="M10" s="6"/>
      <c r="N10" s="6"/>
      <c r="O10" s="6"/>
      <c r="P10" s="6"/>
      <c r="Q10" s="6"/>
      <c r="R10" s="6"/>
      <c r="S10" s="6"/>
      <c r="T10" s="7"/>
      <c r="U10" s="7"/>
      <c r="V10" s="7"/>
    </row>
    <row r="11" spans="1:22" s="462" customFormat="1" ht="11.25">
      <c r="A11" s="455"/>
      <c r="B11" s="455"/>
      <c r="C11" s="456"/>
      <c r="D11" s="457"/>
      <c r="E11" s="457"/>
      <c r="F11" s="455"/>
      <c r="G11" s="458">
        <v>0.1</v>
      </c>
      <c r="H11" s="459">
        <v>1.2</v>
      </c>
      <c r="I11" s="459">
        <v>0.1</v>
      </c>
      <c r="J11" s="459">
        <v>2.3</v>
      </c>
      <c r="K11" s="459">
        <v>1.1</v>
      </c>
      <c r="L11" s="459">
        <v>1.6</v>
      </c>
      <c r="M11" s="460"/>
      <c r="N11" s="460"/>
      <c r="O11" s="460"/>
      <c r="P11" s="460"/>
      <c r="Q11" s="460"/>
      <c r="R11" s="460"/>
      <c r="S11" s="460"/>
      <c r="T11" s="461"/>
      <c r="U11" s="461"/>
      <c r="V11" s="461"/>
    </row>
    <row r="12" spans="1:22" s="1" customFormat="1" ht="15" customHeight="1">
      <c r="A12" s="374" t="s">
        <v>304</v>
      </c>
      <c r="B12" s="339">
        <v>58</v>
      </c>
      <c r="C12" s="396" t="s">
        <v>654</v>
      </c>
      <c r="D12" s="378">
        <v>34196</v>
      </c>
      <c r="E12" s="374" t="s">
        <v>245</v>
      </c>
      <c r="F12" s="374" t="s">
        <v>302</v>
      </c>
      <c r="G12" s="453" t="s">
        <v>810</v>
      </c>
      <c r="H12" s="454" t="s">
        <v>810</v>
      </c>
      <c r="I12" s="454">
        <v>14.13</v>
      </c>
      <c r="J12" s="454">
        <v>14.42</v>
      </c>
      <c r="K12" s="454">
        <v>14.78</v>
      </c>
      <c r="L12" s="454">
        <v>13.66</v>
      </c>
      <c r="M12" s="6"/>
      <c r="N12" s="6"/>
      <c r="O12" s="6"/>
      <c r="P12" s="6"/>
      <c r="Q12" s="6"/>
      <c r="R12" s="6"/>
      <c r="S12" s="6"/>
      <c r="T12" s="7"/>
      <c r="U12" s="7"/>
      <c r="V12" s="7"/>
    </row>
    <row r="13" spans="1:22" s="462" customFormat="1" ht="11.25">
      <c r="A13" s="463"/>
      <c r="B13" s="464"/>
      <c r="C13" s="465"/>
      <c r="D13" s="466"/>
      <c r="E13" s="463"/>
      <c r="F13" s="463"/>
      <c r="G13" s="458">
        <v>1.3</v>
      </c>
      <c r="H13" s="459">
        <v>0.4</v>
      </c>
      <c r="I13" s="459">
        <v>0.4</v>
      </c>
      <c r="J13" s="459">
        <v>1.2</v>
      </c>
      <c r="K13" s="459">
        <v>1.6</v>
      </c>
      <c r="L13" s="459">
        <v>0.6</v>
      </c>
      <c r="M13" s="460"/>
      <c r="N13" s="460"/>
      <c r="O13" s="460"/>
      <c r="P13" s="460"/>
      <c r="Q13" s="460"/>
      <c r="R13" s="460"/>
      <c r="S13" s="460"/>
      <c r="T13" s="461"/>
      <c r="U13" s="461"/>
      <c r="V13" s="461"/>
    </row>
    <row r="14" spans="1:22" s="1" customFormat="1" ht="15" customHeight="1">
      <c r="A14" s="379" t="s">
        <v>309</v>
      </c>
      <c r="B14" s="379">
        <v>631</v>
      </c>
      <c r="C14" s="381" t="s">
        <v>656</v>
      </c>
      <c r="D14" s="382" t="s">
        <v>657</v>
      </c>
      <c r="E14" s="383" t="s">
        <v>246</v>
      </c>
      <c r="F14" s="379" t="s">
        <v>324</v>
      </c>
      <c r="G14" s="453">
        <v>13.52</v>
      </c>
      <c r="H14" s="454">
        <v>13.63</v>
      </c>
      <c r="I14" s="454" t="s">
        <v>812</v>
      </c>
      <c r="J14" s="454" t="s">
        <v>810</v>
      </c>
      <c r="K14" s="454" t="s">
        <v>810</v>
      </c>
      <c r="L14" s="454">
        <v>13.89</v>
      </c>
      <c r="M14" s="6"/>
      <c r="N14" s="6"/>
      <c r="O14" s="6"/>
      <c r="P14" s="6"/>
      <c r="Q14" s="6"/>
      <c r="R14" s="6"/>
      <c r="S14" s="6"/>
      <c r="T14" s="7"/>
      <c r="U14" s="7"/>
      <c r="V14" s="7"/>
    </row>
    <row r="15" spans="1:22" s="462" customFormat="1" ht="11.25">
      <c r="A15" s="467"/>
      <c r="B15" s="467"/>
      <c r="C15" s="468"/>
      <c r="D15" s="469"/>
      <c r="E15" s="470"/>
      <c r="F15" s="467"/>
      <c r="G15" s="458">
        <v>0.4</v>
      </c>
      <c r="H15" s="459">
        <v>1.2</v>
      </c>
      <c r="I15" s="459">
        <v>1</v>
      </c>
      <c r="J15" s="459">
        <v>0.6</v>
      </c>
      <c r="K15" s="459">
        <v>1.7</v>
      </c>
      <c r="L15" s="459">
        <v>0.4</v>
      </c>
      <c r="M15" s="460"/>
      <c r="N15" s="460"/>
      <c r="O15" s="460"/>
      <c r="P15" s="460"/>
      <c r="Q15" s="460"/>
      <c r="R15" s="460"/>
      <c r="S15" s="460"/>
      <c r="T15" s="461"/>
      <c r="U15" s="461"/>
      <c r="V15" s="461"/>
    </row>
    <row r="16" spans="1:22" s="1" customFormat="1" ht="15" customHeight="1">
      <c r="A16" s="395" t="s">
        <v>309</v>
      </c>
      <c r="B16" s="388">
        <v>62</v>
      </c>
      <c r="C16" s="392" t="s">
        <v>658</v>
      </c>
      <c r="D16" s="401">
        <v>1996</v>
      </c>
      <c r="E16" s="388" t="s">
        <v>245</v>
      </c>
      <c r="F16" s="388" t="s">
        <v>324</v>
      </c>
      <c r="G16" s="453">
        <v>13.6</v>
      </c>
      <c r="H16" s="454">
        <v>13.23</v>
      </c>
      <c r="I16" s="454">
        <v>13.71</v>
      </c>
      <c r="J16" s="454" t="s">
        <v>810</v>
      </c>
      <c r="K16" s="454">
        <v>13.34</v>
      </c>
      <c r="L16" s="454">
        <v>13.61</v>
      </c>
      <c r="M16" s="6"/>
      <c r="N16" s="6"/>
      <c r="O16" s="6"/>
      <c r="P16" s="6"/>
      <c r="Q16" s="6"/>
      <c r="R16" s="6"/>
      <c r="S16" s="6"/>
      <c r="T16" s="7"/>
      <c r="U16" s="7"/>
      <c r="V16" s="7"/>
    </row>
    <row r="17" spans="1:22" s="462" customFormat="1" ht="11.25">
      <c r="A17" s="471"/>
      <c r="B17" s="472"/>
      <c r="C17" s="473"/>
      <c r="D17" s="457"/>
      <c r="E17" s="455"/>
      <c r="F17" s="472"/>
      <c r="G17" s="458">
        <v>0.6</v>
      </c>
      <c r="H17" s="459">
        <v>1</v>
      </c>
      <c r="I17" s="459">
        <v>1.5</v>
      </c>
      <c r="J17" s="459">
        <v>1.4</v>
      </c>
      <c r="K17" s="459">
        <v>2</v>
      </c>
      <c r="L17" s="459">
        <v>1.2</v>
      </c>
      <c r="M17" s="460"/>
      <c r="N17" s="460"/>
      <c r="O17" s="460"/>
      <c r="P17" s="460"/>
      <c r="Q17" s="460"/>
      <c r="R17" s="460"/>
      <c r="S17" s="460"/>
      <c r="T17" s="461"/>
      <c r="U17" s="461"/>
      <c r="V17" s="461"/>
    </row>
    <row r="18" spans="1:22" s="1" customFormat="1" ht="15" customHeight="1">
      <c r="A18" s="77"/>
      <c r="B18" s="77"/>
      <c r="C18" s="250"/>
      <c r="D18" s="242"/>
      <c r="E18" s="46"/>
      <c r="F18" s="77"/>
      <c r="G18" s="79"/>
      <c r="H18" s="14"/>
      <c r="I18" s="14"/>
      <c r="J18" s="14"/>
      <c r="K18" s="14"/>
      <c r="L18" s="14"/>
      <c r="M18" s="6"/>
      <c r="N18" s="6"/>
      <c r="O18" s="6"/>
      <c r="P18" s="6"/>
      <c r="Q18" s="6"/>
      <c r="R18" s="6"/>
      <c r="S18" s="6"/>
      <c r="T18" s="7"/>
      <c r="U18" s="7"/>
      <c r="V18" s="7"/>
    </row>
    <row r="19" spans="1:22" s="1" customFormat="1" ht="15" customHeight="1">
      <c r="A19" s="253"/>
      <c r="B19" s="253"/>
      <c r="C19" s="254"/>
      <c r="D19" s="255"/>
      <c r="E19" s="255"/>
      <c r="F19" s="256"/>
      <c r="G19" s="79"/>
      <c r="H19" s="14"/>
      <c r="I19" s="14"/>
      <c r="J19" s="14"/>
      <c r="K19" s="14"/>
      <c r="L19" s="14"/>
      <c r="M19" s="6"/>
      <c r="N19" s="6"/>
      <c r="O19" s="6"/>
      <c r="P19" s="6"/>
      <c r="Q19" s="6"/>
      <c r="R19" s="6"/>
      <c r="S19" s="6"/>
      <c r="T19" s="7"/>
      <c r="U19" s="7"/>
      <c r="V19" s="7"/>
    </row>
    <row r="20" spans="1:22" s="1" customFormat="1" ht="15" customHeight="1">
      <c r="A20" s="19"/>
      <c r="B20" s="19"/>
      <c r="C20" s="29"/>
      <c r="D20" s="46"/>
      <c r="E20" s="15"/>
      <c r="F20" s="19"/>
      <c r="G20" s="79"/>
      <c r="H20" s="14"/>
      <c r="I20" s="14"/>
      <c r="J20" s="14"/>
      <c r="K20" s="14"/>
      <c r="L20" s="14"/>
      <c r="M20" s="6"/>
      <c r="N20" s="6"/>
      <c r="O20" s="6"/>
      <c r="P20" s="6"/>
      <c r="Q20" s="6"/>
      <c r="R20" s="6"/>
      <c r="S20" s="6"/>
      <c r="T20" s="7"/>
      <c r="U20" s="7"/>
      <c r="V20" s="7"/>
    </row>
    <row r="21" spans="1:22" s="1" customFormat="1" ht="15" customHeight="1">
      <c r="A21" s="19"/>
      <c r="B21" s="19"/>
      <c r="C21" s="226"/>
      <c r="D21" s="46"/>
      <c r="E21" s="46"/>
      <c r="F21" s="15"/>
      <c r="G21" s="79"/>
      <c r="H21" s="14"/>
      <c r="I21" s="14"/>
      <c r="J21" s="14"/>
      <c r="K21" s="14"/>
      <c r="L21" s="14"/>
      <c r="M21" s="6"/>
      <c r="N21" s="6"/>
      <c r="O21" s="6"/>
      <c r="P21" s="6"/>
      <c r="Q21" s="6"/>
      <c r="R21" s="6"/>
      <c r="S21" s="6"/>
      <c r="T21" s="7"/>
      <c r="U21" s="7"/>
      <c r="V21" s="7"/>
    </row>
    <row r="22" spans="1:22" s="1" customFormat="1" ht="15" customHeight="1">
      <c r="A22" s="19"/>
      <c r="B22" s="19"/>
      <c r="C22" s="226"/>
      <c r="D22" s="46"/>
      <c r="E22" s="46"/>
      <c r="F22" s="19"/>
      <c r="G22" s="18"/>
      <c r="H22" s="14"/>
      <c r="I22" s="14"/>
      <c r="J22" s="14"/>
      <c r="K22" s="14"/>
      <c r="L22" s="14"/>
      <c r="M22" s="6"/>
      <c r="N22" s="6"/>
      <c r="O22" s="6"/>
      <c r="P22" s="6"/>
      <c r="Q22" s="6"/>
      <c r="R22" s="6"/>
      <c r="S22" s="6"/>
      <c r="T22" s="7"/>
      <c r="U22" s="7"/>
      <c r="V22" s="7"/>
    </row>
    <row r="23" spans="1:22" s="1" customFormat="1" ht="15" customHeight="1">
      <c r="A23" s="42"/>
      <c r="B23" s="48"/>
      <c r="C23" s="190"/>
      <c r="D23" s="15"/>
      <c r="E23" s="40"/>
      <c r="F23" s="40"/>
      <c r="G23" s="18"/>
      <c r="H23" s="14"/>
      <c r="I23" s="14"/>
      <c r="J23" s="14"/>
      <c r="K23" s="14"/>
      <c r="L23" s="14"/>
      <c r="M23" s="6"/>
      <c r="N23" s="6"/>
      <c r="O23" s="6"/>
      <c r="P23" s="6"/>
      <c r="Q23" s="6"/>
      <c r="R23" s="6"/>
      <c r="S23" s="6"/>
      <c r="T23" s="7"/>
      <c r="U23" s="7"/>
      <c r="V23" s="7"/>
    </row>
    <row r="24" spans="1:22" s="1" customFormat="1" ht="15" customHeight="1">
      <c r="A24" s="16"/>
      <c r="B24" s="16"/>
      <c r="C24" s="43"/>
      <c r="D24" s="51"/>
      <c r="E24" s="15"/>
      <c r="F24" s="15"/>
      <c r="G24" s="79"/>
      <c r="H24" s="14"/>
      <c r="I24" s="14"/>
      <c r="J24" s="14"/>
      <c r="K24" s="14"/>
      <c r="L24" s="14"/>
      <c r="M24" s="6"/>
      <c r="N24" s="6"/>
      <c r="O24" s="6"/>
      <c r="P24" s="6"/>
      <c r="Q24" s="6"/>
      <c r="R24" s="6"/>
      <c r="S24" s="6"/>
      <c r="T24" s="7"/>
      <c r="U24" s="7"/>
      <c r="V24" s="7"/>
    </row>
    <row r="25" spans="1:22" s="1" customFormat="1" ht="15" customHeight="1">
      <c r="A25" s="42"/>
      <c r="B25" s="19"/>
      <c r="C25" s="29"/>
      <c r="D25" s="15"/>
      <c r="E25" s="40"/>
      <c r="F25" s="40"/>
      <c r="G25" s="79"/>
      <c r="H25" s="14"/>
      <c r="I25" s="14"/>
      <c r="J25" s="14"/>
      <c r="K25" s="14"/>
      <c r="L25" s="14"/>
      <c r="M25" s="6"/>
      <c r="N25" s="6"/>
      <c r="O25" s="6"/>
      <c r="P25" s="6"/>
      <c r="Q25" s="6"/>
      <c r="R25" s="6"/>
      <c r="S25" s="6"/>
      <c r="T25" s="7"/>
      <c r="U25" s="7"/>
      <c r="V25" s="7"/>
    </row>
    <row r="26" spans="1:22" s="1" customFormat="1" ht="15" customHeight="1">
      <c r="A26" s="16"/>
      <c r="B26" s="16"/>
      <c r="C26" s="43"/>
      <c r="D26" s="51"/>
      <c r="E26" s="15"/>
      <c r="F26" s="15"/>
      <c r="G26" s="79"/>
      <c r="H26" s="14"/>
      <c r="I26" s="14"/>
      <c r="J26" s="14"/>
      <c r="K26" s="14"/>
      <c r="L26" s="14"/>
      <c r="M26" s="6"/>
      <c r="N26" s="6"/>
      <c r="O26" s="6"/>
      <c r="P26" s="6"/>
      <c r="Q26" s="6"/>
      <c r="R26" s="6"/>
      <c r="S26" s="6"/>
      <c r="T26" s="7"/>
      <c r="U26" s="7"/>
      <c r="V26" s="7"/>
    </row>
    <row r="27" spans="1:12" ht="15" customHeight="1">
      <c r="A27" s="16"/>
      <c r="B27" s="16"/>
      <c r="C27" s="43"/>
      <c r="D27" s="51"/>
      <c r="E27" s="15"/>
      <c r="F27" s="40"/>
      <c r="G27" s="14"/>
      <c r="H27" s="14"/>
      <c r="I27" s="14"/>
      <c r="J27" s="14"/>
      <c r="K27" s="14"/>
      <c r="L27" s="14"/>
    </row>
    <row r="28" spans="1:22" s="1" customFormat="1" ht="15" customHeight="1">
      <c r="A28" s="16"/>
      <c r="B28" s="16"/>
      <c r="C28" s="43"/>
      <c r="D28" s="51"/>
      <c r="E28" s="15"/>
      <c r="F28" s="15"/>
      <c r="G28" s="79"/>
      <c r="H28" s="14"/>
      <c r="I28" s="14"/>
      <c r="J28" s="14"/>
      <c r="K28" s="14"/>
      <c r="L28" s="14"/>
      <c r="M28" s="6"/>
      <c r="N28" s="6"/>
      <c r="O28" s="6"/>
      <c r="P28" s="6"/>
      <c r="Q28" s="6"/>
      <c r="R28" s="6"/>
      <c r="S28" s="6"/>
      <c r="T28" s="7"/>
      <c r="U28" s="7"/>
      <c r="V28" s="7"/>
    </row>
    <row r="29" spans="1:12" ht="15" customHeight="1">
      <c r="A29" s="16"/>
      <c r="B29" s="16"/>
      <c r="C29" s="43"/>
      <c r="D29" s="51"/>
      <c r="E29" s="15"/>
      <c r="F29" s="15"/>
      <c r="G29" s="14"/>
      <c r="H29" s="14"/>
      <c r="I29" s="14"/>
      <c r="J29" s="14"/>
      <c r="K29" s="14"/>
      <c r="L29" s="14"/>
    </row>
    <row r="30" spans="1:12" ht="15" customHeight="1">
      <c r="A30" s="42"/>
      <c r="B30" s="19"/>
      <c r="C30" s="29"/>
      <c r="D30" s="51"/>
      <c r="E30" s="15"/>
      <c r="F30" s="40"/>
      <c r="G30" s="14"/>
      <c r="H30" s="14"/>
      <c r="I30" s="14"/>
      <c r="J30" s="14"/>
      <c r="K30" s="14"/>
      <c r="L30" s="14"/>
    </row>
  </sheetData>
  <sheetProtection/>
  <mergeCells count="7">
    <mergeCell ref="B8:B9"/>
    <mergeCell ref="A8:A9"/>
    <mergeCell ref="G8:L8"/>
    <mergeCell ref="F8:F9"/>
    <mergeCell ref="E8:E9"/>
    <mergeCell ref="D8:D9"/>
    <mergeCell ref="C8:C9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1"/>
  <dimension ref="A1:V39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6" width="9.140625" style="50" hidden="1" customWidth="1"/>
    <col min="17" max="19" width="9.140625" style="50" customWidth="1"/>
    <col min="20" max="22" width="9.140625" style="8" customWidth="1"/>
  </cols>
  <sheetData>
    <row r="1" spans="3:10" ht="15" customHeight="1">
      <c r="C1" s="4" t="s">
        <v>280</v>
      </c>
      <c r="E1" s="3"/>
      <c r="F1" s="3"/>
      <c r="G1" s="3"/>
      <c r="J1" s="26" t="s">
        <v>683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</row>
    <row r="3" spans="1:16" ht="14.25" customHeight="1" outlineLevel="1">
      <c r="A3" s="15">
        <v>1</v>
      </c>
      <c r="B3" s="374">
        <v>87</v>
      </c>
      <c r="C3" s="377" t="s">
        <v>664</v>
      </c>
      <c r="D3" s="378">
        <v>34287</v>
      </c>
      <c r="E3" s="374" t="s">
        <v>245</v>
      </c>
      <c r="F3" s="374" t="s">
        <v>324</v>
      </c>
      <c r="G3" s="18">
        <v>12.92</v>
      </c>
      <c r="H3" s="78" t="s">
        <v>46</v>
      </c>
      <c r="I3" s="374">
        <v>8</v>
      </c>
      <c r="J3" s="432" t="s">
        <v>1124</v>
      </c>
      <c r="K3" s="17"/>
      <c r="M3" s="308">
        <f>G3</f>
        <v>12.92</v>
      </c>
      <c r="N3" s="305">
        <v>0</v>
      </c>
      <c r="O3" s="306">
        <f>""</f>
      </c>
      <c r="P3" s="50" t="str">
        <f aca="true" t="shared" si="0" ref="P3:P14">VLOOKUP(M3,жентройной,2)</f>
        <v>КМС</v>
      </c>
    </row>
    <row r="4" spans="1:16" ht="14.25" customHeight="1" outlineLevel="1">
      <c r="A4" s="15">
        <v>2</v>
      </c>
      <c r="B4" s="379">
        <v>286</v>
      </c>
      <c r="C4" s="368" t="s">
        <v>671</v>
      </c>
      <c r="D4" s="369">
        <v>34017</v>
      </c>
      <c r="E4" s="370" t="s">
        <v>672</v>
      </c>
      <c r="F4" s="371" t="s">
        <v>298</v>
      </c>
      <c r="G4" s="18">
        <v>12.73</v>
      </c>
      <c r="H4" s="78">
        <v>1</v>
      </c>
      <c r="I4" s="329">
        <v>7</v>
      </c>
      <c r="J4" s="421" t="s">
        <v>680</v>
      </c>
      <c r="K4" s="17"/>
      <c r="M4" s="308">
        <f aca="true" t="shared" si="1" ref="M4:M14">G4</f>
        <v>12.73</v>
      </c>
      <c r="N4" s="305">
        <v>1</v>
      </c>
      <c r="O4" s="306" t="s">
        <v>50</v>
      </c>
      <c r="P4" s="50">
        <f t="shared" si="0"/>
        <v>1</v>
      </c>
    </row>
    <row r="5" spans="1:16" ht="14.25" customHeight="1" outlineLevel="1">
      <c r="A5" s="15">
        <v>3</v>
      </c>
      <c r="B5" s="374">
        <v>64</v>
      </c>
      <c r="C5" s="377" t="s">
        <v>663</v>
      </c>
      <c r="D5" s="378">
        <v>34046</v>
      </c>
      <c r="E5" s="374" t="s">
        <v>245</v>
      </c>
      <c r="F5" s="374" t="s">
        <v>324</v>
      </c>
      <c r="G5" s="18">
        <v>12.33</v>
      </c>
      <c r="H5" s="78">
        <v>1</v>
      </c>
      <c r="I5" s="374">
        <v>6</v>
      </c>
      <c r="J5" s="432" t="s">
        <v>676</v>
      </c>
      <c r="K5" s="17"/>
      <c r="M5" s="308">
        <f t="shared" si="1"/>
        <v>12.33</v>
      </c>
      <c r="N5" s="305">
        <v>8.5</v>
      </c>
      <c r="O5" s="306" t="s">
        <v>49</v>
      </c>
      <c r="P5" s="50">
        <f t="shared" si="0"/>
        <v>1</v>
      </c>
    </row>
    <row r="6" spans="1:16" ht="14.25" customHeight="1" outlineLevel="1">
      <c r="A6" s="15">
        <v>4</v>
      </c>
      <c r="B6" s="329">
        <v>287</v>
      </c>
      <c r="C6" s="334" t="s">
        <v>673</v>
      </c>
      <c r="D6" s="407" t="s">
        <v>674</v>
      </c>
      <c r="E6" s="329" t="s">
        <v>301</v>
      </c>
      <c r="F6" s="371" t="s">
        <v>324</v>
      </c>
      <c r="G6" s="18">
        <v>12.15</v>
      </c>
      <c r="H6" s="78">
        <v>1</v>
      </c>
      <c r="I6" s="329">
        <v>5</v>
      </c>
      <c r="J6" s="426" t="s">
        <v>681</v>
      </c>
      <c r="K6" s="17"/>
      <c r="M6" s="308">
        <f t="shared" si="1"/>
        <v>12.15</v>
      </c>
      <c r="N6" s="305">
        <v>9</v>
      </c>
      <c r="O6" s="306" t="s">
        <v>48</v>
      </c>
      <c r="P6" s="50">
        <f t="shared" si="0"/>
        <v>1</v>
      </c>
    </row>
    <row r="7" spans="1:16" ht="14.25" customHeight="1" outlineLevel="1">
      <c r="A7" s="15">
        <v>5</v>
      </c>
      <c r="B7" s="374">
        <v>93</v>
      </c>
      <c r="C7" s="377" t="s">
        <v>665</v>
      </c>
      <c r="D7" s="378">
        <v>34422</v>
      </c>
      <c r="E7" s="374" t="s">
        <v>245</v>
      </c>
      <c r="F7" s="374" t="s">
        <v>296</v>
      </c>
      <c r="G7" s="18">
        <v>11.93</v>
      </c>
      <c r="H7" s="78">
        <v>2</v>
      </c>
      <c r="I7" s="374" t="s">
        <v>309</v>
      </c>
      <c r="J7" s="423" t="s">
        <v>677</v>
      </c>
      <c r="K7" s="17"/>
      <c r="M7" s="308">
        <f t="shared" si="1"/>
        <v>11.93</v>
      </c>
      <c r="N7" s="305">
        <v>9.8</v>
      </c>
      <c r="O7" s="306" t="s">
        <v>47</v>
      </c>
      <c r="P7" s="50">
        <f t="shared" si="0"/>
        <v>2</v>
      </c>
    </row>
    <row r="8" spans="1:16" ht="14.25" customHeight="1" outlineLevel="1">
      <c r="A8" s="15">
        <v>6</v>
      </c>
      <c r="B8" s="384">
        <v>7</v>
      </c>
      <c r="C8" s="385" t="s">
        <v>666</v>
      </c>
      <c r="D8" s="386">
        <v>34591</v>
      </c>
      <c r="E8" s="386" t="s">
        <v>240</v>
      </c>
      <c r="F8" s="384" t="s">
        <v>298</v>
      </c>
      <c r="G8" s="18">
        <v>11.92</v>
      </c>
      <c r="H8" s="78">
        <v>2</v>
      </c>
      <c r="I8" s="384">
        <v>4</v>
      </c>
      <c r="J8" s="420" t="s">
        <v>487</v>
      </c>
      <c r="K8" s="17"/>
      <c r="M8" s="308">
        <f t="shared" si="1"/>
        <v>11.92</v>
      </c>
      <c r="N8" s="305">
        <v>10.4</v>
      </c>
      <c r="O8" s="306">
        <v>3</v>
      </c>
      <c r="P8" s="50">
        <f t="shared" si="0"/>
        <v>2</v>
      </c>
    </row>
    <row r="9" spans="1:16" ht="14.25" customHeight="1" outlineLevel="1">
      <c r="A9" s="15">
        <v>7</v>
      </c>
      <c r="B9" s="329">
        <v>305</v>
      </c>
      <c r="C9" s="333" t="s">
        <v>667</v>
      </c>
      <c r="D9" s="387" t="s">
        <v>668</v>
      </c>
      <c r="E9" s="329" t="s">
        <v>328</v>
      </c>
      <c r="F9" s="329" t="s">
        <v>329</v>
      </c>
      <c r="G9" s="18">
        <v>11.76</v>
      </c>
      <c r="H9" s="78">
        <v>2</v>
      </c>
      <c r="I9" s="329">
        <v>3</v>
      </c>
      <c r="J9" s="336" t="s">
        <v>678</v>
      </c>
      <c r="K9" s="17"/>
      <c r="M9" s="308">
        <f t="shared" si="1"/>
        <v>11.76</v>
      </c>
      <c r="N9" s="305">
        <v>11.2</v>
      </c>
      <c r="O9" s="306">
        <v>2</v>
      </c>
      <c r="P9" s="50">
        <f t="shared" si="0"/>
        <v>2</v>
      </c>
    </row>
    <row r="10" spans="1:16" ht="14.25" customHeight="1" outlineLevel="1">
      <c r="A10" s="15">
        <v>8</v>
      </c>
      <c r="B10" s="329">
        <v>307</v>
      </c>
      <c r="C10" s="333" t="s">
        <v>669</v>
      </c>
      <c r="D10" s="387" t="s">
        <v>670</v>
      </c>
      <c r="E10" s="329" t="s">
        <v>328</v>
      </c>
      <c r="F10" s="329" t="s">
        <v>329</v>
      </c>
      <c r="G10" s="18">
        <v>11.45</v>
      </c>
      <c r="H10" s="78">
        <v>2</v>
      </c>
      <c r="I10" s="329">
        <v>2</v>
      </c>
      <c r="J10" s="336" t="s">
        <v>679</v>
      </c>
      <c r="K10" s="17"/>
      <c r="M10" s="308">
        <f t="shared" si="1"/>
        <v>11.45</v>
      </c>
      <c r="N10" s="305">
        <v>12</v>
      </c>
      <c r="O10" s="306">
        <v>1</v>
      </c>
      <c r="P10" s="50">
        <f t="shared" si="0"/>
        <v>2</v>
      </c>
    </row>
    <row r="11" spans="1:16" ht="14.25" customHeight="1" outlineLevel="1">
      <c r="A11" s="15"/>
      <c r="B11" s="399">
        <v>10</v>
      </c>
      <c r="C11" s="400" t="s">
        <v>675</v>
      </c>
      <c r="D11" s="390">
        <v>33330</v>
      </c>
      <c r="E11" s="397" t="s">
        <v>328</v>
      </c>
      <c r="F11" s="397" t="s">
        <v>324</v>
      </c>
      <c r="G11" s="18">
        <v>13.42</v>
      </c>
      <c r="H11" s="78" t="s">
        <v>46</v>
      </c>
      <c r="I11" s="388" t="s">
        <v>429</v>
      </c>
      <c r="J11" s="431" t="s">
        <v>682</v>
      </c>
      <c r="K11" s="17"/>
      <c r="M11" s="308">
        <f t="shared" si="1"/>
        <v>13.42</v>
      </c>
      <c r="N11" s="305">
        <v>12.9</v>
      </c>
      <c r="O11" s="306" t="s">
        <v>46</v>
      </c>
      <c r="P11" s="50" t="str">
        <f t="shared" si="0"/>
        <v>КМС</v>
      </c>
    </row>
    <row r="12" spans="1:16" ht="14.25" customHeight="1" outlineLevel="1">
      <c r="A12" s="15"/>
      <c r="B12" s="19"/>
      <c r="C12" s="226"/>
      <c r="D12" s="46"/>
      <c r="E12" s="15"/>
      <c r="F12" s="19"/>
      <c r="G12" s="18"/>
      <c r="H12" s="78">
        <f>P12</f>
      </c>
      <c r="I12" s="19"/>
      <c r="J12" s="44"/>
      <c r="K12" s="17"/>
      <c r="M12" s="308">
        <f t="shared" si="1"/>
        <v>0</v>
      </c>
      <c r="N12" s="305">
        <v>13.5</v>
      </c>
      <c r="O12" s="306" t="s">
        <v>58</v>
      </c>
      <c r="P12" s="50">
        <f t="shared" si="0"/>
      </c>
    </row>
    <row r="13" spans="1:16" ht="14.25" customHeight="1" outlineLevel="1">
      <c r="A13" s="15"/>
      <c r="B13" s="210"/>
      <c r="C13" s="228"/>
      <c r="D13" s="229"/>
      <c r="E13" s="229"/>
      <c r="F13" s="210"/>
      <c r="G13" s="18"/>
      <c r="H13" s="78">
        <f>P13</f>
      </c>
      <c r="I13" s="16"/>
      <c r="J13" s="228"/>
      <c r="K13" s="17"/>
      <c r="M13" s="308">
        <f t="shared" si="1"/>
        <v>0</v>
      </c>
      <c r="N13" s="305">
        <v>14.2</v>
      </c>
      <c r="O13" s="306" t="s">
        <v>44</v>
      </c>
      <c r="P13" s="50">
        <f t="shared" si="0"/>
      </c>
    </row>
    <row r="14" spans="1:16" ht="14.25" customHeight="1" outlineLevel="1">
      <c r="A14" s="15"/>
      <c r="B14" s="223"/>
      <c r="C14" s="224"/>
      <c r="D14" s="46"/>
      <c r="E14" s="51"/>
      <c r="F14" s="223"/>
      <c r="G14" s="18"/>
      <c r="H14" s="78">
        <f>P14</f>
      </c>
      <c r="I14" s="223"/>
      <c r="J14" s="236"/>
      <c r="K14" s="17"/>
      <c r="M14" s="308">
        <f t="shared" si="1"/>
        <v>0</v>
      </c>
      <c r="N14" s="305">
        <v>14.65</v>
      </c>
      <c r="O14" s="306" t="s">
        <v>43</v>
      </c>
      <c r="P14" s="50">
        <f t="shared" si="0"/>
      </c>
    </row>
    <row r="15" spans="1:22" s="1" customFormat="1" ht="14.25">
      <c r="A15" s="3"/>
      <c r="B15" s="3"/>
      <c r="C15" s="22"/>
      <c r="D15" s="5"/>
      <c r="E15" s="356" t="s">
        <v>293</v>
      </c>
      <c r="F15" s="356" t="s">
        <v>129</v>
      </c>
      <c r="G15" s="3"/>
      <c r="H15" s="3"/>
      <c r="I15" s="3"/>
      <c r="J15" s="3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</row>
    <row r="16" spans="1:22" s="1" customFormat="1" ht="22.5" customHeight="1">
      <c r="A16" s="788" t="s">
        <v>22</v>
      </c>
      <c r="B16" s="786" t="s">
        <v>2</v>
      </c>
      <c r="C16" s="793" t="s">
        <v>1</v>
      </c>
      <c r="D16" s="791" t="s">
        <v>3</v>
      </c>
      <c r="E16" s="786" t="s">
        <v>36</v>
      </c>
      <c r="F16" s="786" t="s">
        <v>469</v>
      </c>
      <c r="G16" s="786" t="s">
        <v>10</v>
      </c>
      <c r="H16" s="786"/>
      <c r="I16" s="786"/>
      <c r="J16" s="786"/>
      <c r="K16" s="786"/>
      <c r="L16" s="790"/>
      <c r="M16" s="6"/>
      <c r="N16" s="6"/>
      <c r="O16" s="6"/>
      <c r="P16" s="6"/>
      <c r="Q16" s="6"/>
      <c r="R16" s="6"/>
      <c r="S16" s="6"/>
      <c r="T16" s="7"/>
      <c r="U16" s="7"/>
      <c r="V16" s="7"/>
    </row>
    <row r="17" spans="1:22" s="1" customFormat="1" ht="22.5" customHeight="1">
      <c r="A17" s="789"/>
      <c r="B17" s="787"/>
      <c r="C17" s="794"/>
      <c r="D17" s="792"/>
      <c r="E17" s="787"/>
      <c r="F17" s="787"/>
      <c r="G17" s="31">
        <v>1</v>
      </c>
      <c r="H17" s="31">
        <v>2</v>
      </c>
      <c r="I17" s="31">
        <v>3</v>
      </c>
      <c r="J17" s="31">
        <v>4</v>
      </c>
      <c r="K17" s="31">
        <v>5</v>
      </c>
      <c r="L17" s="32">
        <v>6</v>
      </c>
      <c r="M17" s="6"/>
      <c r="N17" s="6"/>
      <c r="O17" s="6"/>
      <c r="P17" s="6"/>
      <c r="Q17" s="6"/>
      <c r="R17" s="6"/>
      <c r="S17" s="6"/>
      <c r="T17" s="7"/>
      <c r="U17" s="7"/>
      <c r="V17" s="7"/>
    </row>
    <row r="18" spans="1:22" s="1" customFormat="1" ht="14.25">
      <c r="A18" s="388" t="s">
        <v>429</v>
      </c>
      <c r="B18" s="399">
        <v>10</v>
      </c>
      <c r="C18" s="400" t="s">
        <v>675</v>
      </c>
      <c r="D18" s="390">
        <v>33330</v>
      </c>
      <c r="E18" s="397" t="s">
        <v>328</v>
      </c>
      <c r="F18" s="397" t="s">
        <v>324</v>
      </c>
      <c r="G18" s="453">
        <v>13.42</v>
      </c>
      <c r="H18" s="454">
        <v>12.96</v>
      </c>
      <c r="I18" s="454">
        <v>13.05</v>
      </c>
      <c r="J18" s="14"/>
      <c r="K18" s="14"/>
      <c r="L18" s="14"/>
      <c r="M18" s="6"/>
      <c r="N18" s="6"/>
      <c r="O18" s="6"/>
      <c r="P18" s="6"/>
      <c r="Q18" s="6"/>
      <c r="R18" s="6"/>
      <c r="S18" s="6"/>
      <c r="T18" s="7"/>
      <c r="U18" s="7"/>
      <c r="V18" s="7"/>
    </row>
    <row r="19" spans="1:22" s="1" customFormat="1" ht="14.25">
      <c r="A19" s="388"/>
      <c r="B19" s="399"/>
      <c r="C19" s="400"/>
      <c r="D19" s="390"/>
      <c r="E19" s="397"/>
      <c r="F19" s="397"/>
      <c r="G19" s="484">
        <v>3.6</v>
      </c>
      <c r="H19" s="485">
        <v>3.5</v>
      </c>
      <c r="I19" s="486" t="s">
        <v>876</v>
      </c>
      <c r="J19" s="485"/>
      <c r="K19" s="485"/>
      <c r="L19" s="485"/>
      <c r="M19" s="6"/>
      <c r="N19" s="6"/>
      <c r="O19" s="6"/>
      <c r="P19" s="6"/>
      <c r="Q19" s="6"/>
      <c r="R19" s="6"/>
      <c r="S19" s="6"/>
      <c r="T19" s="7"/>
      <c r="U19" s="7"/>
      <c r="V19" s="7"/>
    </row>
    <row r="20" spans="1:22" s="1" customFormat="1" ht="14.25">
      <c r="A20" s="374" t="s">
        <v>304</v>
      </c>
      <c r="B20" s="374">
        <v>64</v>
      </c>
      <c r="C20" s="377" t="s">
        <v>663</v>
      </c>
      <c r="D20" s="378">
        <v>34046</v>
      </c>
      <c r="E20" s="374" t="s">
        <v>245</v>
      </c>
      <c r="F20" s="374" t="s">
        <v>324</v>
      </c>
      <c r="G20" s="453">
        <v>12.28</v>
      </c>
      <c r="H20" s="454" t="s">
        <v>874</v>
      </c>
      <c r="I20" s="454">
        <v>12.17</v>
      </c>
      <c r="J20" s="454">
        <v>11.74</v>
      </c>
      <c r="K20" s="454">
        <v>11.99</v>
      </c>
      <c r="L20" s="454">
        <v>12.33</v>
      </c>
      <c r="M20" s="6"/>
      <c r="N20" s="6"/>
      <c r="O20" s="6"/>
      <c r="P20" s="6"/>
      <c r="Q20" s="6"/>
      <c r="R20" s="6"/>
      <c r="S20" s="6"/>
      <c r="T20" s="7"/>
      <c r="U20" s="7"/>
      <c r="V20" s="7"/>
    </row>
    <row r="21" spans="1:22" s="1" customFormat="1" ht="14.25">
      <c r="A21" s="374"/>
      <c r="B21" s="374"/>
      <c r="C21" s="377"/>
      <c r="D21" s="378"/>
      <c r="E21" s="374"/>
      <c r="F21" s="374"/>
      <c r="G21" s="484">
        <v>4.7</v>
      </c>
      <c r="H21" s="485">
        <v>2.7</v>
      </c>
      <c r="I21" s="486" t="s">
        <v>877</v>
      </c>
      <c r="J21" s="485">
        <v>2.7</v>
      </c>
      <c r="K21" s="485">
        <v>1.5</v>
      </c>
      <c r="L21" s="486" t="s">
        <v>878</v>
      </c>
      <c r="M21" s="6"/>
      <c r="N21" s="6"/>
      <c r="O21" s="6"/>
      <c r="P21" s="6"/>
      <c r="Q21" s="6"/>
      <c r="R21" s="6"/>
      <c r="S21" s="6"/>
      <c r="T21" s="7"/>
      <c r="U21" s="7"/>
      <c r="V21" s="7"/>
    </row>
    <row r="22" spans="1:22" s="1" customFormat="1" ht="14.25">
      <c r="A22" s="329" t="s">
        <v>304</v>
      </c>
      <c r="B22" s="329">
        <v>305</v>
      </c>
      <c r="C22" s="333" t="s">
        <v>667</v>
      </c>
      <c r="D22" s="387" t="s">
        <v>668</v>
      </c>
      <c r="E22" s="329" t="s">
        <v>328</v>
      </c>
      <c r="F22" s="329" t="s">
        <v>329</v>
      </c>
      <c r="G22" s="453">
        <v>11.31</v>
      </c>
      <c r="H22" s="454">
        <v>11.42</v>
      </c>
      <c r="I22" s="454" t="s">
        <v>874</v>
      </c>
      <c r="J22" s="454">
        <v>11.45</v>
      </c>
      <c r="K22" s="454">
        <v>11.76</v>
      </c>
      <c r="L22" s="454">
        <v>11.4</v>
      </c>
      <c r="M22" s="6"/>
      <c r="N22" s="6"/>
      <c r="O22" s="6"/>
      <c r="P22" s="6"/>
      <c r="Q22" s="6"/>
      <c r="R22" s="6"/>
      <c r="S22" s="6"/>
      <c r="T22" s="7"/>
      <c r="U22" s="7"/>
      <c r="V22" s="7"/>
    </row>
    <row r="23" spans="1:22" s="1" customFormat="1" ht="14.25">
      <c r="A23" s="329"/>
      <c r="B23" s="329"/>
      <c r="C23" s="333"/>
      <c r="D23" s="387"/>
      <c r="E23" s="329"/>
      <c r="F23" s="329"/>
      <c r="G23" s="484">
        <v>4.9</v>
      </c>
      <c r="H23" s="485">
        <v>3.9</v>
      </c>
      <c r="I23" s="485">
        <v>2.3</v>
      </c>
      <c r="J23" s="485">
        <v>1.1</v>
      </c>
      <c r="K23" s="485">
        <v>4.3</v>
      </c>
      <c r="L23" s="485">
        <v>2.3</v>
      </c>
      <c r="M23" s="6"/>
      <c r="N23" s="6"/>
      <c r="O23" s="6"/>
      <c r="P23" s="6"/>
      <c r="Q23" s="6"/>
      <c r="R23" s="6"/>
      <c r="S23" s="6"/>
      <c r="T23" s="7"/>
      <c r="U23" s="7"/>
      <c r="V23" s="7"/>
    </row>
    <row r="24" spans="1:22" s="1" customFormat="1" ht="14.25">
      <c r="A24" s="374" t="s">
        <v>304</v>
      </c>
      <c r="B24" s="374">
        <v>87</v>
      </c>
      <c r="C24" s="377" t="s">
        <v>664</v>
      </c>
      <c r="D24" s="378">
        <v>34287</v>
      </c>
      <c r="E24" s="374" t="s">
        <v>245</v>
      </c>
      <c r="F24" s="374" t="s">
        <v>324</v>
      </c>
      <c r="G24" s="453">
        <v>12.92</v>
      </c>
      <c r="H24" s="454">
        <v>12.38</v>
      </c>
      <c r="I24" s="454">
        <v>12.32</v>
      </c>
      <c r="J24" s="454">
        <v>12.48</v>
      </c>
      <c r="K24" s="454" t="s">
        <v>874</v>
      </c>
      <c r="L24" s="454" t="s">
        <v>874</v>
      </c>
      <c r="M24" s="6"/>
      <c r="N24" s="6"/>
      <c r="O24" s="6"/>
      <c r="P24" s="6"/>
      <c r="Q24" s="6"/>
      <c r="R24" s="6"/>
      <c r="S24" s="6"/>
      <c r="T24" s="7"/>
      <c r="U24" s="7"/>
      <c r="V24" s="7"/>
    </row>
    <row r="25" spans="1:22" s="1" customFormat="1" ht="14.25">
      <c r="A25" s="374"/>
      <c r="B25" s="374"/>
      <c r="C25" s="377"/>
      <c r="D25" s="378"/>
      <c r="E25" s="374"/>
      <c r="F25" s="374"/>
      <c r="G25" s="484">
        <v>5.7</v>
      </c>
      <c r="H25" s="485">
        <v>3.9</v>
      </c>
      <c r="I25" s="485">
        <v>2.5</v>
      </c>
      <c r="J25" s="485">
        <v>3.5</v>
      </c>
      <c r="K25" s="485">
        <v>1.8</v>
      </c>
      <c r="L25" s="485">
        <v>3.7</v>
      </c>
      <c r="M25" s="6"/>
      <c r="N25" s="6"/>
      <c r="O25" s="6"/>
      <c r="P25" s="6"/>
      <c r="Q25" s="6"/>
      <c r="R25" s="6"/>
      <c r="S25" s="6"/>
      <c r="T25" s="7"/>
      <c r="U25" s="7"/>
      <c r="V25" s="7"/>
    </row>
    <row r="26" spans="1:22" s="1" customFormat="1" ht="14.25">
      <c r="A26" s="329" t="s">
        <v>304</v>
      </c>
      <c r="B26" s="329">
        <v>307</v>
      </c>
      <c r="C26" s="333" t="s">
        <v>669</v>
      </c>
      <c r="D26" s="387" t="s">
        <v>670</v>
      </c>
      <c r="E26" s="329" t="s">
        <v>328</v>
      </c>
      <c r="F26" s="329" t="s">
        <v>329</v>
      </c>
      <c r="G26" s="453">
        <v>11.27</v>
      </c>
      <c r="H26" s="454">
        <v>11.45</v>
      </c>
      <c r="I26" s="454">
        <v>11.26</v>
      </c>
      <c r="J26" s="454">
        <v>11.24</v>
      </c>
      <c r="K26" s="454">
        <v>11.38</v>
      </c>
      <c r="L26" s="454" t="s">
        <v>874</v>
      </c>
      <c r="M26" s="6"/>
      <c r="N26" s="6"/>
      <c r="O26" s="6"/>
      <c r="P26" s="6"/>
      <c r="Q26" s="6"/>
      <c r="R26" s="6"/>
      <c r="S26" s="6"/>
      <c r="T26" s="7"/>
      <c r="U26" s="7"/>
      <c r="V26" s="7"/>
    </row>
    <row r="27" spans="1:22" s="1" customFormat="1" ht="14.25">
      <c r="A27" s="329"/>
      <c r="B27" s="329"/>
      <c r="C27" s="333"/>
      <c r="D27" s="387"/>
      <c r="E27" s="329"/>
      <c r="F27" s="329"/>
      <c r="G27" s="484">
        <v>3.7</v>
      </c>
      <c r="H27" s="485">
        <v>2.7</v>
      </c>
      <c r="I27" s="485">
        <v>1.9</v>
      </c>
      <c r="J27" s="485">
        <v>2.6</v>
      </c>
      <c r="K27" s="485">
        <v>3.4</v>
      </c>
      <c r="L27" s="485">
        <v>2.3</v>
      </c>
      <c r="M27" s="6"/>
      <c r="N27" s="6"/>
      <c r="O27" s="6"/>
      <c r="P27" s="6"/>
      <c r="Q27" s="6"/>
      <c r="R27" s="6"/>
      <c r="S27" s="6"/>
      <c r="T27" s="7"/>
      <c r="U27" s="7"/>
      <c r="V27" s="7"/>
    </row>
    <row r="28" spans="1:22" s="1" customFormat="1" ht="14.25">
      <c r="A28" s="374" t="s">
        <v>309</v>
      </c>
      <c r="B28" s="374">
        <v>93</v>
      </c>
      <c r="C28" s="377" t="s">
        <v>665</v>
      </c>
      <c r="D28" s="378">
        <v>34422</v>
      </c>
      <c r="E28" s="374" t="s">
        <v>245</v>
      </c>
      <c r="F28" s="374" t="s">
        <v>296</v>
      </c>
      <c r="G28" s="453">
        <v>11.93</v>
      </c>
      <c r="H28" s="454" t="s">
        <v>874</v>
      </c>
      <c r="I28" s="454" t="s">
        <v>874</v>
      </c>
      <c r="J28" s="454">
        <v>11.71</v>
      </c>
      <c r="K28" s="454">
        <v>11.82</v>
      </c>
      <c r="L28" s="454" t="s">
        <v>874</v>
      </c>
      <c r="M28" s="6"/>
      <c r="N28" s="6"/>
      <c r="O28" s="6"/>
      <c r="P28" s="6"/>
      <c r="Q28" s="6"/>
      <c r="R28" s="6"/>
      <c r="S28" s="6"/>
      <c r="T28" s="7"/>
      <c r="U28" s="7"/>
      <c r="V28" s="7"/>
    </row>
    <row r="29" spans="1:22" s="1" customFormat="1" ht="14.25">
      <c r="A29" s="374"/>
      <c r="B29" s="374"/>
      <c r="C29" s="377"/>
      <c r="D29" s="378"/>
      <c r="E29" s="374"/>
      <c r="F29" s="374"/>
      <c r="G29" s="484">
        <v>3.5</v>
      </c>
      <c r="H29" s="485">
        <v>5.5</v>
      </c>
      <c r="I29" s="485">
        <v>2.9</v>
      </c>
      <c r="J29" s="485">
        <v>1.8</v>
      </c>
      <c r="K29" s="485">
        <v>2.4</v>
      </c>
      <c r="L29" s="485">
        <v>3.9</v>
      </c>
      <c r="M29" s="6"/>
      <c r="N29" s="6"/>
      <c r="O29" s="6"/>
      <c r="P29" s="6"/>
      <c r="Q29" s="6"/>
      <c r="R29" s="6"/>
      <c r="S29" s="6"/>
      <c r="T29" s="7"/>
      <c r="U29" s="7"/>
      <c r="V29" s="7"/>
    </row>
    <row r="30" spans="1:22" s="1" customFormat="1" ht="14.25">
      <c r="A30" s="329" t="s">
        <v>304</v>
      </c>
      <c r="B30" s="379">
        <v>286</v>
      </c>
      <c r="C30" s="368" t="s">
        <v>671</v>
      </c>
      <c r="D30" s="369">
        <v>34017</v>
      </c>
      <c r="E30" s="370" t="s">
        <v>672</v>
      </c>
      <c r="F30" s="371" t="s">
        <v>298</v>
      </c>
      <c r="G30" s="453" t="s">
        <v>874</v>
      </c>
      <c r="H30" s="454">
        <v>12.73</v>
      </c>
      <c r="I30" s="454" t="s">
        <v>874</v>
      </c>
      <c r="J30" s="454" t="s">
        <v>875</v>
      </c>
      <c r="K30" s="454" t="s">
        <v>874</v>
      </c>
      <c r="L30" s="454">
        <v>12.32</v>
      </c>
      <c r="M30" s="6"/>
      <c r="N30" s="6"/>
      <c r="O30" s="6"/>
      <c r="P30" s="6"/>
      <c r="Q30" s="6"/>
      <c r="R30" s="6"/>
      <c r="S30" s="6"/>
      <c r="T30" s="7"/>
      <c r="U30" s="7"/>
      <c r="V30" s="7"/>
    </row>
    <row r="31" spans="1:22" s="1" customFormat="1" ht="14.25">
      <c r="A31" s="329"/>
      <c r="B31" s="379"/>
      <c r="C31" s="368"/>
      <c r="D31" s="369"/>
      <c r="E31" s="370"/>
      <c r="F31" s="371"/>
      <c r="G31" s="484">
        <v>4.7</v>
      </c>
      <c r="H31" s="485">
        <v>3.8</v>
      </c>
      <c r="I31" s="485">
        <v>1.2</v>
      </c>
      <c r="J31" s="485" t="s">
        <v>875</v>
      </c>
      <c r="K31" s="485">
        <v>2.3</v>
      </c>
      <c r="L31" s="485">
        <v>1.6</v>
      </c>
      <c r="M31" s="6"/>
      <c r="N31" s="6"/>
      <c r="O31" s="6"/>
      <c r="P31" s="6"/>
      <c r="Q31" s="6"/>
      <c r="R31" s="6"/>
      <c r="S31" s="6"/>
      <c r="T31" s="7"/>
      <c r="U31" s="7"/>
      <c r="V31" s="7"/>
    </row>
    <row r="32" spans="1:22" s="1" customFormat="1" ht="14.25">
      <c r="A32" s="384" t="s">
        <v>304</v>
      </c>
      <c r="B32" s="384">
        <v>7</v>
      </c>
      <c r="C32" s="385" t="s">
        <v>666</v>
      </c>
      <c r="D32" s="386">
        <v>34591</v>
      </c>
      <c r="E32" s="386" t="s">
        <v>240</v>
      </c>
      <c r="F32" s="384" t="s">
        <v>298</v>
      </c>
      <c r="G32" s="453" t="s">
        <v>874</v>
      </c>
      <c r="H32" s="454" t="s">
        <v>874</v>
      </c>
      <c r="I32" s="454">
        <v>11.51</v>
      </c>
      <c r="J32" s="454">
        <v>11.92</v>
      </c>
      <c r="K32" s="454">
        <v>11.74</v>
      </c>
      <c r="L32" s="454" t="s">
        <v>874</v>
      </c>
      <c r="M32" s="6"/>
      <c r="N32" s="6"/>
      <c r="O32" s="6"/>
      <c r="P32" s="6"/>
      <c r="Q32" s="6"/>
      <c r="R32" s="6"/>
      <c r="S32" s="6"/>
      <c r="T32" s="7"/>
      <c r="U32" s="7"/>
      <c r="V32" s="7"/>
    </row>
    <row r="33" spans="1:22" s="1" customFormat="1" ht="14.25">
      <c r="A33" s="384"/>
      <c r="B33" s="384"/>
      <c r="C33" s="385"/>
      <c r="D33" s="386"/>
      <c r="E33" s="386"/>
      <c r="F33" s="384"/>
      <c r="G33" s="484">
        <v>2.8</v>
      </c>
      <c r="H33" s="485">
        <v>4.1</v>
      </c>
      <c r="I33" s="485">
        <v>2.3</v>
      </c>
      <c r="J33" s="485">
        <v>2.3</v>
      </c>
      <c r="K33" s="485">
        <v>3.3</v>
      </c>
      <c r="L33" s="485">
        <v>3.4</v>
      </c>
      <c r="M33" s="6"/>
      <c r="N33" s="6"/>
      <c r="O33" s="6"/>
      <c r="P33" s="6"/>
      <c r="Q33" s="6"/>
      <c r="R33" s="6"/>
      <c r="S33" s="6"/>
      <c r="T33" s="7"/>
      <c r="U33" s="7"/>
      <c r="V33" s="7"/>
    </row>
    <row r="34" spans="1:22" s="1" customFormat="1" ht="14.25">
      <c r="A34" s="329" t="s">
        <v>304</v>
      </c>
      <c r="B34" s="329">
        <v>287</v>
      </c>
      <c r="C34" s="334" t="s">
        <v>673</v>
      </c>
      <c r="D34" s="407" t="s">
        <v>674</v>
      </c>
      <c r="E34" s="329" t="s">
        <v>301</v>
      </c>
      <c r="F34" s="371" t="s">
        <v>324</v>
      </c>
      <c r="G34" s="453">
        <v>12.15</v>
      </c>
      <c r="H34" s="454">
        <v>12.14</v>
      </c>
      <c r="I34" s="454" t="s">
        <v>874</v>
      </c>
      <c r="J34" s="454" t="s">
        <v>874</v>
      </c>
      <c r="K34" s="454">
        <v>11.72</v>
      </c>
      <c r="L34" s="454">
        <v>11.77</v>
      </c>
      <c r="M34" s="6"/>
      <c r="N34" s="6"/>
      <c r="O34" s="6"/>
      <c r="P34" s="6"/>
      <c r="Q34" s="6"/>
      <c r="R34" s="6"/>
      <c r="S34" s="6"/>
      <c r="T34" s="7"/>
      <c r="U34" s="7"/>
      <c r="V34" s="7"/>
    </row>
    <row r="35" spans="1:22" s="1" customFormat="1" ht="14.25">
      <c r="A35" s="16"/>
      <c r="B35" s="16"/>
      <c r="C35" s="43"/>
      <c r="D35" s="51"/>
      <c r="E35" s="15"/>
      <c r="F35" s="15"/>
      <c r="G35" s="487">
        <v>2.3</v>
      </c>
      <c r="H35" s="486" t="s">
        <v>876</v>
      </c>
      <c r="I35" s="485">
        <v>4.1</v>
      </c>
      <c r="J35" s="485">
        <v>1.4</v>
      </c>
      <c r="K35" s="485">
        <v>2.9</v>
      </c>
      <c r="L35" s="485">
        <v>3.2</v>
      </c>
      <c r="M35" s="6"/>
      <c r="N35" s="6"/>
      <c r="O35" s="6"/>
      <c r="P35" s="6"/>
      <c r="Q35" s="6"/>
      <c r="R35" s="6"/>
      <c r="S35" s="6"/>
      <c r="T35" s="7"/>
      <c r="U35" s="7"/>
      <c r="V35" s="7"/>
    </row>
    <row r="36" spans="1:22" s="1" customFormat="1" ht="14.25">
      <c r="A36" s="16"/>
      <c r="B36" s="16"/>
      <c r="C36" s="43"/>
      <c r="D36" s="51"/>
      <c r="E36" s="15"/>
      <c r="F36" s="40"/>
      <c r="G36" s="18"/>
      <c r="H36" s="14"/>
      <c r="I36" s="14"/>
      <c r="J36" s="14"/>
      <c r="K36" s="14"/>
      <c r="L36" s="14"/>
      <c r="M36" s="6"/>
      <c r="N36" s="6"/>
      <c r="O36" s="6"/>
      <c r="P36" s="6"/>
      <c r="Q36" s="6"/>
      <c r="R36" s="6"/>
      <c r="S36" s="6"/>
      <c r="T36" s="7"/>
      <c r="U36" s="7"/>
      <c r="V36" s="7"/>
    </row>
    <row r="37" spans="1:22" s="1" customFormat="1" ht="14.25">
      <c r="A37" s="16"/>
      <c r="B37" s="16"/>
      <c r="C37" s="43"/>
      <c r="D37" s="51"/>
      <c r="E37" s="15"/>
      <c r="F37" s="15"/>
      <c r="G37" s="79"/>
      <c r="H37" s="14"/>
      <c r="I37" s="14"/>
      <c r="J37" s="14"/>
      <c r="K37" s="14"/>
      <c r="L37" s="14"/>
      <c r="M37" s="6"/>
      <c r="N37" s="6"/>
      <c r="O37" s="6"/>
      <c r="P37" s="6"/>
      <c r="Q37" s="6"/>
      <c r="R37" s="6"/>
      <c r="S37" s="6"/>
      <c r="T37" s="7"/>
      <c r="U37" s="7"/>
      <c r="V37" s="7"/>
    </row>
    <row r="38" spans="1:22" s="1" customFormat="1" ht="14.25">
      <c r="A38" s="16"/>
      <c r="B38" s="16"/>
      <c r="C38" s="43"/>
      <c r="D38" s="51"/>
      <c r="E38" s="15"/>
      <c r="F38" s="15"/>
      <c r="G38" s="79"/>
      <c r="H38" s="14"/>
      <c r="I38" s="14"/>
      <c r="J38" s="14"/>
      <c r="K38" s="14"/>
      <c r="L38" s="14"/>
      <c r="M38" s="6"/>
      <c r="N38" s="6"/>
      <c r="O38" s="6"/>
      <c r="P38" s="6"/>
      <c r="Q38" s="6"/>
      <c r="R38" s="6"/>
      <c r="S38" s="6"/>
      <c r="T38" s="7"/>
      <c r="U38" s="7"/>
      <c r="V38" s="7"/>
    </row>
    <row r="39" spans="1:22" s="1" customFormat="1" ht="14.25">
      <c r="A39" s="3"/>
      <c r="B39" s="77"/>
      <c r="C39" s="17"/>
      <c r="D39" s="46"/>
      <c r="E39" s="19"/>
      <c r="F39" s="19"/>
      <c r="G39" s="19"/>
      <c r="H39" s="14"/>
      <c r="I39" s="3"/>
      <c r="J39" s="3"/>
      <c r="K39" s="3"/>
      <c r="L39" s="3"/>
      <c r="M39" s="6"/>
      <c r="N39" s="6"/>
      <c r="O39" s="6"/>
      <c r="P39" s="6"/>
      <c r="Q39" s="6"/>
      <c r="R39" s="6"/>
      <c r="S39" s="6"/>
      <c r="T39" s="7"/>
      <c r="U39" s="7"/>
      <c r="V39" s="7"/>
    </row>
  </sheetData>
  <sheetProtection/>
  <mergeCells count="7">
    <mergeCell ref="G16:L16"/>
    <mergeCell ref="A16:A17"/>
    <mergeCell ref="B16:B17"/>
    <mergeCell ref="C16:C17"/>
    <mergeCell ref="D16:D17"/>
    <mergeCell ref="E16:E17"/>
    <mergeCell ref="F16:F17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2"/>
  <dimension ref="A1:U47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9" width="6.28125" style="3" customWidth="1"/>
    <col min="10" max="10" width="6.421875" style="3" customWidth="1"/>
    <col min="11" max="12" width="6.421875" style="6" customWidth="1"/>
    <col min="13" max="16" width="9.140625" style="50" hidden="1" customWidth="1"/>
    <col min="17" max="18" width="9.140625" style="50" customWidth="1"/>
    <col min="19" max="21" width="9.140625" style="8" customWidth="1"/>
  </cols>
  <sheetData>
    <row r="1" spans="1:12" ht="15.75">
      <c r="A1" s="175"/>
      <c r="B1" s="175"/>
      <c r="C1" s="176" t="s">
        <v>259</v>
      </c>
      <c r="D1" s="177"/>
      <c r="E1" s="175"/>
      <c r="F1" s="175"/>
      <c r="G1" s="175"/>
      <c r="H1" s="175"/>
      <c r="I1" s="175"/>
      <c r="J1" s="26" t="s">
        <v>862</v>
      </c>
      <c r="K1" s="178"/>
      <c r="L1" s="178"/>
    </row>
    <row r="2" spans="1:17" ht="33.75" customHeight="1" outlineLevel="1">
      <c r="A2" s="179" t="s">
        <v>0</v>
      </c>
      <c r="B2" s="180" t="s">
        <v>2</v>
      </c>
      <c r="C2" s="181" t="s">
        <v>1</v>
      </c>
      <c r="D2" s="182" t="s">
        <v>3</v>
      </c>
      <c r="E2" s="180" t="s">
        <v>36</v>
      </c>
      <c r="F2" s="180" t="s">
        <v>469</v>
      </c>
      <c r="G2" s="183" t="s">
        <v>4</v>
      </c>
      <c r="H2" s="184" t="s">
        <v>19</v>
      </c>
      <c r="I2" s="184" t="s">
        <v>20</v>
      </c>
      <c r="J2" s="180"/>
      <c r="K2" s="180" t="s">
        <v>14</v>
      </c>
      <c r="L2" s="185"/>
      <c r="N2" s="151"/>
      <c r="O2" s="151"/>
      <c r="P2" s="151"/>
      <c r="Q2" s="151"/>
    </row>
    <row r="3" spans="1:21" s="7" customFormat="1" ht="15" outlineLevel="1">
      <c r="A3" s="19">
        <v>1</v>
      </c>
      <c r="B3" s="339">
        <v>107</v>
      </c>
      <c r="C3" s="364" t="s">
        <v>932</v>
      </c>
      <c r="D3" s="365">
        <v>34302</v>
      </c>
      <c r="E3" s="339" t="s">
        <v>248</v>
      </c>
      <c r="F3" s="339" t="s">
        <v>296</v>
      </c>
      <c r="G3" s="18">
        <v>7.32</v>
      </c>
      <c r="H3" s="186" t="s">
        <v>46</v>
      </c>
      <c r="I3" s="374">
        <v>8</v>
      </c>
      <c r="J3" s="437" t="s">
        <v>936</v>
      </c>
      <c r="K3" s="523"/>
      <c r="L3" s="524"/>
      <c r="M3" s="308">
        <f aca="true" t="shared" si="0" ref="M3:M8">G3</f>
        <v>7.32</v>
      </c>
      <c r="N3" s="305">
        <v>0</v>
      </c>
      <c r="O3" s="306">
        <f>""</f>
      </c>
      <c r="P3" s="200">
        <f aca="true" t="shared" si="1" ref="P3:P8">VLOOKUP(M3,муждлина,2)</f>
        <v>3</v>
      </c>
      <c r="Q3" s="151"/>
      <c r="R3" s="50"/>
      <c r="S3" s="8"/>
      <c r="T3" s="8"/>
      <c r="U3" s="8"/>
    </row>
    <row r="4" spans="1:21" s="7" customFormat="1" ht="15.75" customHeight="1" outlineLevel="1">
      <c r="A4" s="19">
        <v>2</v>
      </c>
      <c r="B4" s="329">
        <v>166</v>
      </c>
      <c r="C4" s="333" t="s">
        <v>934</v>
      </c>
      <c r="D4" s="366">
        <v>34049</v>
      </c>
      <c r="E4" s="366" t="s">
        <v>247</v>
      </c>
      <c r="F4" s="329" t="s">
        <v>324</v>
      </c>
      <c r="G4" s="18">
        <v>7.19</v>
      </c>
      <c r="H4" s="186" t="s">
        <v>46</v>
      </c>
      <c r="I4" s="329">
        <v>7</v>
      </c>
      <c r="J4" s="205" t="s">
        <v>660</v>
      </c>
      <c r="K4" s="523"/>
      <c r="L4" s="524"/>
      <c r="M4" s="308">
        <f t="shared" si="0"/>
        <v>7.19</v>
      </c>
      <c r="N4" s="305">
        <v>1</v>
      </c>
      <c r="O4" s="306" t="s">
        <v>50</v>
      </c>
      <c r="P4" s="200">
        <f t="shared" si="1"/>
        <v>3</v>
      </c>
      <c r="Q4" s="151"/>
      <c r="R4" s="50"/>
      <c r="S4" s="8"/>
      <c r="T4" s="8"/>
      <c r="U4" s="8"/>
    </row>
    <row r="5" spans="1:21" s="7" customFormat="1" ht="15" outlineLevel="1">
      <c r="A5" s="19">
        <v>3</v>
      </c>
      <c r="B5" s="339">
        <v>58</v>
      </c>
      <c r="C5" s="396" t="s">
        <v>654</v>
      </c>
      <c r="D5" s="378">
        <v>34196</v>
      </c>
      <c r="E5" s="374" t="s">
        <v>245</v>
      </c>
      <c r="F5" s="374" t="s">
        <v>302</v>
      </c>
      <c r="G5" s="18">
        <v>6.86</v>
      </c>
      <c r="H5" s="186">
        <v>1</v>
      </c>
      <c r="I5" s="374">
        <v>6</v>
      </c>
      <c r="J5" s="522" t="s">
        <v>659</v>
      </c>
      <c r="K5" s="523"/>
      <c r="L5" s="524"/>
      <c r="M5" s="308">
        <f t="shared" si="0"/>
        <v>6.86</v>
      </c>
      <c r="N5" s="305">
        <v>3.6</v>
      </c>
      <c r="O5" s="306" t="s">
        <v>49</v>
      </c>
      <c r="P5" s="200">
        <f t="shared" si="1"/>
        <v>3</v>
      </c>
      <c r="Q5" s="151"/>
      <c r="R5" s="50"/>
      <c r="S5" s="8"/>
      <c r="T5" s="8"/>
      <c r="U5" s="8"/>
    </row>
    <row r="6" spans="1:21" s="7" customFormat="1" ht="15" outlineLevel="1">
      <c r="A6" s="19">
        <v>4</v>
      </c>
      <c r="B6" s="411">
        <v>51</v>
      </c>
      <c r="C6" s="497" t="s">
        <v>931</v>
      </c>
      <c r="D6" s="521">
        <v>34744</v>
      </c>
      <c r="E6" s="499" t="s">
        <v>245</v>
      </c>
      <c r="F6" s="499" t="s">
        <v>324</v>
      </c>
      <c r="G6" s="18">
        <v>6.82</v>
      </c>
      <c r="H6" s="186">
        <v>1</v>
      </c>
      <c r="I6" s="388" t="s">
        <v>309</v>
      </c>
      <c r="J6" s="431" t="s">
        <v>935</v>
      </c>
      <c r="K6" s="523"/>
      <c r="L6" s="524"/>
      <c r="M6" s="308">
        <f t="shared" si="0"/>
        <v>6.82</v>
      </c>
      <c r="N6" s="305">
        <v>4.2</v>
      </c>
      <c r="O6" s="306" t="s">
        <v>48</v>
      </c>
      <c r="P6" s="200">
        <f t="shared" si="1"/>
        <v>3</v>
      </c>
      <c r="Q6" s="151"/>
      <c r="R6" s="50"/>
      <c r="S6" s="8"/>
      <c r="T6" s="8"/>
      <c r="U6" s="8"/>
    </row>
    <row r="7" spans="1:21" s="7" customFormat="1" ht="15" outlineLevel="1">
      <c r="A7" s="19">
        <v>5</v>
      </c>
      <c r="B7" s="329">
        <v>185</v>
      </c>
      <c r="C7" s="333" t="s">
        <v>933</v>
      </c>
      <c r="D7" s="366">
        <v>34617</v>
      </c>
      <c r="E7" s="366" t="s">
        <v>247</v>
      </c>
      <c r="F7" s="329" t="s">
        <v>324</v>
      </c>
      <c r="G7" s="18">
        <v>6.77</v>
      </c>
      <c r="H7" s="186">
        <v>1</v>
      </c>
      <c r="I7" s="329">
        <v>5</v>
      </c>
      <c r="J7" s="205" t="s">
        <v>660</v>
      </c>
      <c r="K7" s="523"/>
      <c r="L7" s="524"/>
      <c r="M7" s="308">
        <f t="shared" si="0"/>
        <v>6.77</v>
      </c>
      <c r="N7" s="305">
        <v>5</v>
      </c>
      <c r="O7" s="306" t="s">
        <v>47</v>
      </c>
      <c r="P7" s="200">
        <f t="shared" si="1"/>
        <v>3</v>
      </c>
      <c r="Q7" s="151"/>
      <c r="R7" s="50"/>
      <c r="S7" s="8"/>
      <c r="T7" s="8"/>
      <c r="U7" s="8"/>
    </row>
    <row r="8" spans="1:21" s="7" customFormat="1" ht="15" outlineLevel="1">
      <c r="A8" s="19">
        <v>6</v>
      </c>
      <c r="B8" s="329">
        <v>197</v>
      </c>
      <c r="C8" s="333" t="s">
        <v>655</v>
      </c>
      <c r="D8" s="366">
        <v>34543</v>
      </c>
      <c r="E8" s="366" t="s">
        <v>247</v>
      </c>
      <c r="F8" s="329" t="s">
        <v>324</v>
      </c>
      <c r="G8" s="18">
        <v>6.69</v>
      </c>
      <c r="H8" s="186">
        <v>2</v>
      </c>
      <c r="I8" s="329">
        <v>4</v>
      </c>
      <c r="J8" s="205" t="s">
        <v>660</v>
      </c>
      <c r="K8" s="523"/>
      <c r="L8" s="524"/>
      <c r="M8" s="308">
        <f t="shared" si="0"/>
        <v>6.69</v>
      </c>
      <c r="N8" s="305">
        <v>5.6</v>
      </c>
      <c r="O8" s="306">
        <v>3</v>
      </c>
      <c r="P8" s="200">
        <f t="shared" si="1"/>
        <v>3</v>
      </c>
      <c r="Q8" s="151"/>
      <c r="R8" s="50"/>
      <c r="S8" s="8"/>
      <c r="T8" s="8"/>
      <c r="U8" s="8"/>
    </row>
    <row r="9" spans="1:21" s="1" customFormat="1" ht="14.25">
      <c r="A9" s="3"/>
      <c r="B9" s="3"/>
      <c r="C9" s="22"/>
      <c r="D9" s="5"/>
      <c r="E9" s="356" t="s">
        <v>845</v>
      </c>
      <c r="F9" s="356" t="s">
        <v>645</v>
      </c>
      <c r="G9" s="14"/>
      <c r="H9" s="3"/>
      <c r="I9" s="3"/>
      <c r="J9" s="3"/>
      <c r="K9" s="6"/>
      <c r="L9" s="6"/>
      <c r="M9" s="6"/>
      <c r="N9" s="6"/>
      <c r="O9" s="6"/>
      <c r="P9" s="6"/>
      <c r="Q9" s="6"/>
      <c r="R9" s="6"/>
      <c r="S9" s="7"/>
      <c r="T9" s="7"/>
      <c r="U9" s="7"/>
    </row>
    <row r="10" spans="1:21" s="1" customFormat="1" ht="22.5" customHeight="1">
      <c r="A10" s="788" t="s">
        <v>22</v>
      </c>
      <c r="B10" s="786" t="s">
        <v>2</v>
      </c>
      <c r="C10" s="793" t="s">
        <v>1</v>
      </c>
      <c r="D10" s="791" t="s">
        <v>3</v>
      </c>
      <c r="E10" s="786" t="s">
        <v>36</v>
      </c>
      <c r="F10" s="786" t="s">
        <v>469</v>
      </c>
      <c r="G10" s="786" t="s">
        <v>10</v>
      </c>
      <c r="H10" s="786"/>
      <c r="I10" s="786"/>
      <c r="J10" s="786"/>
      <c r="K10" s="786"/>
      <c r="L10" s="790"/>
      <c r="M10" s="6"/>
      <c r="N10" s="6"/>
      <c r="O10" s="6"/>
      <c r="P10" s="6"/>
      <c r="Q10" s="6"/>
      <c r="R10" s="6"/>
      <c r="S10" s="7"/>
      <c r="T10" s="7"/>
      <c r="U10" s="7"/>
    </row>
    <row r="11" spans="1:21" s="1" customFormat="1" ht="22.5" customHeight="1">
      <c r="A11" s="789"/>
      <c r="B11" s="787"/>
      <c r="C11" s="794"/>
      <c r="D11" s="792"/>
      <c r="E11" s="787"/>
      <c r="F11" s="787"/>
      <c r="G11" s="31">
        <v>1</v>
      </c>
      <c r="H11" s="31">
        <v>2</v>
      </c>
      <c r="I11" s="31">
        <v>3</v>
      </c>
      <c r="J11" s="31">
        <v>4</v>
      </c>
      <c r="K11" s="31">
        <v>5</v>
      </c>
      <c r="L11" s="32">
        <v>6</v>
      </c>
      <c r="M11" s="6"/>
      <c r="N11" s="6"/>
      <c r="O11" s="6"/>
      <c r="P11" s="6"/>
      <c r="Q11" s="6"/>
      <c r="R11" s="6"/>
      <c r="S11" s="7"/>
      <c r="T11" s="7"/>
      <c r="U11" s="7"/>
    </row>
    <row r="12" spans="1:21" s="1" customFormat="1" ht="15" customHeight="1">
      <c r="A12" s="329" t="s">
        <v>304</v>
      </c>
      <c r="B12" s="329">
        <v>166</v>
      </c>
      <c r="C12" s="333" t="s">
        <v>934</v>
      </c>
      <c r="D12" s="366">
        <v>34049</v>
      </c>
      <c r="E12" s="366" t="s">
        <v>247</v>
      </c>
      <c r="F12" s="329" t="s">
        <v>324</v>
      </c>
      <c r="G12" s="453">
        <v>7.19</v>
      </c>
      <c r="H12" s="756">
        <v>7.07</v>
      </c>
      <c r="I12" s="756">
        <v>5.57</v>
      </c>
      <c r="J12" s="756" t="s">
        <v>810</v>
      </c>
      <c r="K12" s="756">
        <v>7.13</v>
      </c>
      <c r="L12" s="756">
        <v>7.05</v>
      </c>
      <c r="M12" s="6"/>
      <c r="N12" s="6"/>
      <c r="O12" s="6"/>
      <c r="P12" s="6"/>
      <c r="Q12" s="6"/>
      <c r="R12" s="6"/>
      <c r="S12" s="7"/>
      <c r="T12" s="7"/>
      <c r="U12" s="7"/>
    </row>
    <row r="13" spans="1:21" s="462" customFormat="1" ht="11.25">
      <c r="A13" s="467"/>
      <c r="B13" s="467"/>
      <c r="C13" s="621"/>
      <c r="D13" s="622"/>
      <c r="E13" s="470"/>
      <c r="F13" s="467"/>
      <c r="G13" s="458">
        <v>1.3</v>
      </c>
      <c r="H13" s="459">
        <v>2.4</v>
      </c>
      <c r="I13" s="459">
        <v>1.8</v>
      </c>
      <c r="J13" s="459">
        <v>1.8</v>
      </c>
      <c r="K13" s="459">
        <v>3.5</v>
      </c>
      <c r="L13" s="459">
        <v>1.5</v>
      </c>
      <c r="M13" s="460"/>
      <c r="N13" s="460"/>
      <c r="O13" s="460"/>
      <c r="P13" s="460"/>
      <c r="Q13" s="460"/>
      <c r="R13" s="460"/>
      <c r="S13" s="461"/>
      <c r="T13" s="461"/>
      <c r="U13" s="461"/>
    </row>
    <row r="14" spans="1:21" s="1" customFormat="1" ht="15" customHeight="1">
      <c r="A14" s="329" t="s">
        <v>304</v>
      </c>
      <c r="B14" s="329">
        <v>185</v>
      </c>
      <c r="C14" s="333" t="s">
        <v>933</v>
      </c>
      <c r="D14" s="366">
        <v>34617</v>
      </c>
      <c r="E14" s="366" t="s">
        <v>247</v>
      </c>
      <c r="F14" s="329" t="s">
        <v>324</v>
      </c>
      <c r="G14" s="453">
        <v>6.62</v>
      </c>
      <c r="H14" s="756">
        <v>6.77</v>
      </c>
      <c r="I14" s="756">
        <v>6.71</v>
      </c>
      <c r="J14" s="756">
        <v>6.74</v>
      </c>
      <c r="K14" s="757" t="s">
        <v>810</v>
      </c>
      <c r="L14" s="756" t="s">
        <v>810</v>
      </c>
      <c r="M14" s="6"/>
      <c r="N14" s="6"/>
      <c r="O14" s="6"/>
      <c r="P14" s="6"/>
      <c r="Q14" s="6"/>
      <c r="R14" s="6"/>
      <c r="S14" s="7"/>
      <c r="T14" s="7"/>
      <c r="U14" s="7"/>
    </row>
    <row r="15" spans="1:21" s="462" customFormat="1" ht="11.25">
      <c r="A15" s="467"/>
      <c r="B15" s="467"/>
      <c r="C15" s="621"/>
      <c r="D15" s="622"/>
      <c r="E15" s="470"/>
      <c r="F15" s="467"/>
      <c r="G15" s="458">
        <v>1</v>
      </c>
      <c r="H15" s="459">
        <v>2.5</v>
      </c>
      <c r="I15" s="459">
        <v>0.7</v>
      </c>
      <c r="J15" s="459">
        <v>1.4</v>
      </c>
      <c r="K15" s="459">
        <v>2.9</v>
      </c>
      <c r="L15" s="459">
        <v>3.5</v>
      </c>
      <c r="M15" s="460"/>
      <c r="N15" s="460"/>
      <c r="O15" s="460"/>
      <c r="P15" s="460"/>
      <c r="Q15" s="460"/>
      <c r="R15" s="460"/>
      <c r="S15" s="461"/>
      <c r="T15" s="461"/>
      <c r="U15" s="461"/>
    </row>
    <row r="16" spans="1:21" s="1" customFormat="1" ht="15" customHeight="1">
      <c r="A16" s="329" t="s">
        <v>304</v>
      </c>
      <c r="B16" s="329">
        <v>197</v>
      </c>
      <c r="C16" s="333" t="s">
        <v>655</v>
      </c>
      <c r="D16" s="366">
        <v>34543</v>
      </c>
      <c r="E16" s="366" t="s">
        <v>247</v>
      </c>
      <c r="F16" s="329" t="s">
        <v>324</v>
      </c>
      <c r="G16" s="453" t="s">
        <v>810</v>
      </c>
      <c r="H16" s="756">
        <v>6.69</v>
      </c>
      <c r="I16" s="756" t="s">
        <v>810</v>
      </c>
      <c r="J16" s="756">
        <v>6.37</v>
      </c>
      <c r="K16" s="756" t="s">
        <v>810</v>
      </c>
      <c r="L16" s="756">
        <v>6.45</v>
      </c>
      <c r="M16" s="6"/>
      <c r="N16" s="6"/>
      <c r="O16" s="6"/>
      <c r="P16" s="6"/>
      <c r="Q16" s="6"/>
      <c r="R16" s="6"/>
      <c r="S16" s="7"/>
      <c r="T16" s="7"/>
      <c r="U16" s="7"/>
    </row>
    <row r="17" spans="1:21" s="462" customFormat="1" ht="11.25">
      <c r="A17" s="467"/>
      <c r="B17" s="467"/>
      <c r="C17" s="621"/>
      <c r="D17" s="622"/>
      <c r="E17" s="470"/>
      <c r="F17" s="467"/>
      <c r="G17" s="458">
        <v>1.3</v>
      </c>
      <c r="H17" s="459">
        <v>2.1</v>
      </c>
      <c r="I17" s="459">
        <v>1</v>
      </c>
      <c r="J17" s="459">
        <v>1.9</v>
      </c>
      <c r="K17" s="459">
        <v>2</v>
      </c>
      <c r="L17" s="459">
        <v>3.4</v>
      </c>
      <c r="M17" s="460"/>
      <c r="N17" s="460"/>
      <c r="O17" s="460"/>
      <c r="P17" s="460"/>
      <c r="Q17" s="460"/>
      <c r="R17" s="460"/>
      <c r="S17" s="461"/>
      <c r="T17" s="461"/>
      <c r="U17" s="461"/>
    </row>
    <row r="18" spans="1:21" s="1" customFormat="1" ht="15" customHeight="1">
      <c r="A18" s="374" t="s">
        <v>304</v>
      </c>
      <c r="B18" s="339">
        <v>58</v>
      </c>
      <c r="C18" s="396" t="s">
        <v>654</v>
      </c>
      <c r="D18" s="378">
        <v>34196</v>
      </c>
      <c r="E18" s="374" t="s">
        <v>245</v>
      </c>
      <c r="F18" s="374" t="s">
        <v>302</v>
      </c>
      <c r="G18" s="453">
        <v>6.76</v>
      </c>
      <c r="H18" s="756">
        <v>6.71</v>
      </c>
      <c r="I18" s="756">
        <v>6.86</v>
      </c>
      <c r="J18" s="756" t="s">
        <v>810</v>
      </c>
      <c r="K18" s="756">
        <v>6.77</v>
      </c>
      <c r="L18" s="756" t="s">
        <v>810</v>
      </c>
      <c r="M18" s="6"/>
      <c r="N18" s="6"/>
      <c r="O18" s="6"/>
      <c r="P18" s="6"/>
      <c r="Q18" s="6"/>
      <c r="R18" s="6"/>
      <c r="S18" s="7"/>
      <c r="T18" s="7"/>
      <c r="U18" s="7"/>
    </row>
    <row r="19" spans="1:21" s="462" customFormat="1" ht="11.25">
      <c r="A19" s="467"/>
      <c r="B19" s="467"/>
      <c r="C19" s="621"/>
      <c r="D19" s="622"/>
      <c r="E19" s="470"/>
      <c r="F19" s="467"/>
      <c r="G19" s="458">
        <v>1.2</v>
      </c>
      <c r="H19" s="459">
        <v>3.5</v>
      </c>
      <c r="I19" s="459">
        <v>2.6</v>
      </c>
      <c r="J19" s="459">
        <v>2.4</v>
      </c>
      <c r="K19" s="459">
        <v>2.5</v>
      </c>
      <c r="L19" s="459">
        <v>2.6</v>
      </c>
      <c r="M19" s="460"/>
      <c r="N19" s="460"/>
      <c r="O19" s="460"/>
      <c r="P19" s="460"/>
      <c r="Q19" s="460"/>
      <c r="R19" s="460"/>
      <c r="S19" s="461"/>
      <c r="T19" s="461"/>
      <c r="U19" s="461"/>
    </row>
    <row r="20" spans="1:21" s="1" customFormat="1" ht="15" customHeight="1">
      <c r="A20" s="388" t="s">
        <v>309</v>
      </c>
      <c r="B20" s="411">
        <v>51</v>
      </c>
      <c r="C20" s="497" t="s">
        <v>931</v>
      </c>
      <c r="D20" s="521">
        <v>34744</v>
      </c>
      <c r="E20" s="499" t="s">
        <v>245</v>
      </c>
      <c r="F20" s="499" t="s">
        <v>324</v>
      </c>
      <c r="G20" s="453">
        <v>6.43</v>
      </c>
      <c r="H20" s="756">
        <v>6.79</v>
      </c>
      <c r="I20" s="756" t="s">
        <v>810</v>
      </c>
      <c r="J20" s="756">
        <v>6.82</v>
      </c>
      <c r="K20" s="756" t="s">
        <v>810</v>
      </c>
      <c r="L20" s="756">
        <v>6.67</v>
      </c>
      <c r="M20" s="6"/>
      <c r="N20" s="6"/>
      <c r="O20" s="6"/>
      <c r="P20" s="6"/>
      <c r="Q20" s="6"/>
      <c r="R20" s="6"/>
      <c r="S20" s="7"/>
      <c r="T20" s="7"/>
      <c r="U20" s="7"/>
    </row>
    <row r="21" spans="1:21" s="462" customFormat="1" ht="11.25">
      <c r="A21" s="467"/>
      <c r="B21" s="467"/>
      <c r="C21" s="621"/>
      <c r="D21" s="622"/>
      <c r="E21" s="470"/>
      <c r="F21" s="467"/>
      <c r="G21" s="458">
        <v>2.9</v>
      </c>
      <c r="H21" s="459">
        <v>3.4</v>
      </c>
      <c r="I21" s="459">
        <v>2.2</v>
      </c>
      <c r="J21" s="459">
        <v>3.3</v>
      </c>
      <c r="K21" s="459">
        <v>1.8</v>
      </c>
      <c r="L21" s="459">
        <v>2</v>
      </c>
      <c r="M21" s="460"/>
      <c r="N21" s="460"/>
      <c r="O21" s="460"/>
      <c r="P21" s="460"/>
      <c r="Q21" s="460"/>
      <c r="R21" s="460"/>
      <c r="S21" s="461"/>
      <c r="T21" s="461"/>
      <c r="U21" s="461"/>
    </row>
    <row r="22" spans="1:21" s="1" customFormat="1" ht="15" customHeight="1">
      <c r="A22" s="374" t="s">
        <v>304</v>
      </c>
      <c r="B22" s="339">
        <v>107</v>
      </c>
      <c r="C22" s="364" t="s">
        <v>932</v>
      </c>
      <c r="D22" s="365">
        <v>34302</v>
      </c>
      <c r="E22" s="339" t="s">
        <v>248</v>
      </c>
      <c r="F22" s="339" t="s">
        <v>296</v>
      </c>
      <c r="G22" s="453">
        <v>7.32</v>
      </c>
      <c r="H22" s="756" t="s">
        <v>810</v>
      </c>
      <c r="I22" s="756" t="s">
        <v>810</v>
      </c>
      <c r="J22" s="756" t="s">
        <v>810</v>
      </c>
      <c r="K22" s="756">
        <v>5.5</v>
      </c>
      <c r="L22" s="756" t="s">
        <v>810</v>
      </c>
      <c r="M22" s="6"/>
      <c r="N22" s="6"/>
      <c r="O22" s="6"/>
      <c r="P22" s="6"/>
      <c r="Q22" s="6"/>
      <c r="R22" s="6"/>
      <c r="S22" s="7"/>
      <c r="T22" s="7"/>
      <c r="U22" s="7"/>
    </row>
    <row r="23" spans="1:21" s="462" customFormat="1" ht="11.25">
      <c r="A23" s="467"/>
      <c r="B23" s="467"/>
      <c r="C23" s="621"/>
      <c r="D23" s="622"/>
      <c r="E23" s="470"/>
      <c r="F23" s="467"/>
      <c r="G23" s="458">
        <v>2.4</v>
      </c>
      <c r="H23" s="459">
        <v>1.4</v>
      </c>
      <c r="I23" s="459">
        <v>2</v>
      </c>
      <c r="J23" s="459">
        <v>4.1</v>
      </c>
      <c r="K23" s="459">
        <v>3.7</v>
      </c>
      <c r="L23" s="459">
        <v>2.4</v>
      </c>
      <c r="M23" s="460"/>
      <c r="N23" s="460"/>
      <c r="O23" s="460"/>
      <c r="P23" s="460"/>
      <c r="Q23" s="460"/>
      <c r="R23" s="460"/>
      <c r="S23" s="461"/>
      <c r="T23" s="461"/>
      <c r="U23" s="461"/>
    </row>
    <row r="24" spans="1:21" s="1" customFormat="1" ht="15" customHeight="1">
      <c r="A24" s="19"/>
      <c r="B24" s="16"/>
      <c r="C24" s="43"/>
      <c r="D24" s="46"/>
      <c r="E24" s="46"/>
      <c r="F24" s="19"/>
      <c r="G24" s="79"/>
      <c r="H24" s="188"/>
      <c r="I24" s="188"/>
      <c r="J24" s="188"/>
      <c r="K24" s="188"/>
      <c r="L24" s="188"/>
      <c r="M24" s="6"/>
      <c r="N24" s="6"/>
      <c r="O24" s="6"/>
      <c r="P24" s="6"/>
      <c r="Q24" s="6"/>
      <c r="R24" s="6"/>
      <c r="S24" s="7"/>
      <c r="T24" s="7"/>
      <c r="U24" s="7"/>
    </row>
    <row r="25" spans="1:21" s="1" customFormat="1" ht="15" customHeight="1">
      <c r="A25" s="19"/>
      <c r="B25" s="19"/>
      <c r="C25" s="226"/>
      <c r="D25" s="46"/>
      <c r="E25" s="15"/>
      <c r="F25" s="19"/>
      <c r="G25" s="79"/>
      <c r="H25" s="188"/>
      <c r="I25" s="188"/>
      <c r="J25" s="188"/>
      <c r="K25" s="188"/>
      <c r="L25" s="188"/>
      <c r="M25" s="6"/>
      <c r="N25" s="6"/>
      <c r="O25" s="6"/>
      <c r="P25" s="6"/>
      <c r="Q25" s="6"/>
      <c r="R25" s="6"/>
      <c r="S25" s="7"/>
      <c r="T25" s="7"/>
      <c r="U25" s="7"/>
    </row>
    <row r="26" spans="1:21" s="1" customFormat="1" ht="15" customHeight="1">
      <c r="A26" s="77"/>
      <c r="B26" s="77"/>
      <c r="C26" s="250"/>
      <c r="D26" s="242"/>
      <c r="E26" s="46"/>
      <c r="F26" s="77"/>
      <c r="G26" s="18"/>
      <c r="H26" s="188"/>
      <c r="I26" s="188"/>
      <c r="J26" s="188"/>
      <c r="K26" s="188"/>
      <c r="L26" s="188"/>
      <c r="M26" s="6"/>
      <c r="N26" s="6"/>
      <c r="O26" s="6"/>
      <c r="P26" s="6"/>
      <c r="Q26" s="6"/>
      <c r="R26" s="6"/>
      <c r="S26" s="7"/>
      <c r="T26" s="7"/>
      <c r="U26" s="7"/>
    </row>
    <row r="27" spans="1:21" s="1" customFormat="1" ht="15" customHeight="1">
      <c r="A27" s="19"/>
      <c r="B27" s="19"/>
      <c r="C27" s="226"/>
      <c r="D27" s="46"/>
      <c r="E27" s="15"/>
      <c r="F27" s="19"/>
      <c r="G27" s="18"/>
      <c r="H27" s="188"/>
      <c r="I27" s="188"/>
      <c r="J27" s="188"/>
      <c r="K27" s="188"/>
      <c r="L27" s="188"/>
      <c r="M27" s="6"/>
      <c r="N27" s="6"/>
      <c r="O27" s="6"/>
      <c r="P27" s="6"/>
      <c r="Q27" s="6"/>
      <c r="R27" s="6"/>
      <c r="S27" s="7"/>
      <c r="T27" s="7"/>
      <c r="U27" s="7"/>
    </row>
    <row r="28" spans="1:21" s="1" customFormat="1" ht="15" customHeight="1">
      <c r="A28" s="210"/>
      <c r="B28" s="210"/>
      <c r="C28" s="228"/>
      <c r="D28" s="229"/>
      <c r="E28" s="229"/>
      <c r="F28" s="244"/>
      <c r="G28" s="79"/>
      <c r="H28" s="188"/>
      <c r="I28" s="188"/>
      <c r="J28" s="188"/>
      <c r="K28" s="188"/>
      <c r="L28" s="188"/>
      <c r="M28" s="6"/>
      <c r="N28" s="6"/>
      <c r="O28" s="6"/>
      <c r="P28" s="6"/>
      <c r="Q28" s="6"/>
      <c r="R28" s="6"/>
      <c r="S28" s="7"/>
      <c r="T28" s="7"/>
      <c r="U28" s="7"/>
    </row>
    <row r="29" spans="1:21" s="1" customFormat="1" ht="15" customHeight="1">
      <c r="A29" s="42"/>
      <c r="B29" s="19"/>
      <c r="C29" s="29"/>
      <c r="D29" s="46"/>
      <c r="E29" s="19"/>
      <c r="F29" s="209"/>
      <c r="G29" s="79"/>
      <c r="H29" s="188"/>
      <c r="I29" s="188"/>
      <c r="J29" s="188"/>
      <c r="K29" s="188"/>
      <c r="L29" s="188"/>
      <c r="M29" s="6"/>
      <c r="N29" s="6"/>
      <c r="O29" s="6"/>
      <c r="P29" s="6"/>
      <c r="Q29" s="6"/>
      <c r="R29" s="6"/>
      <c r="S29" s="7"/>
      <c r="T29" s="7"/>
      <c r="U29" s="7"/>
    </row>
    <row r="30" spans="1:21" s="1" customFormat="1" ht="15" customHeight="1">
      <c r="A30" s="16"/>
      <c r="B30" s="16"/>
      <c r="C30" s="43"/>
      <c r="D30" s="51"/>
      <c r="E30" s="15"/>
      <c r="F30" s="17"/>
      <c r="G30" s="79"/>
      <c r="H30" s="188"/>
      <c r="I30" s="188"/>
      <c r="J30" s="188"/>
      <c r="K30" s="188"/>
      <c r="L30" s="188"/>
      <c r="M30" s="6"/>
      <c r="N30" s="6"/>
      <c r="O30" s="6"/>
      <c r="P30" s="6"/>
      <c r="Q30" s="6"/>
      <c r="R30" s="6"/>
      <c r="S30" s="7"/>
      <c r="T30" s="7"/>
      <c r="U30" s="7"/>
    </row>
    <row r="31" spans="1:12" ht="15" customHeight="1">
      <c r="A31" s="42"/>
      <c r="B31" s="48"/>
      <c r="C31" s="190"/>
      <c r="D31" s="15"/>
      <c r="E31" s="40"/>
      <c r="F31" s="209"/>
      <c r="G31" s="188"/>
      <c r="H31" s="188"/>
      <c r="I31" s="188"/>
      <c r="J31" s="188"/>
      <c r="K31" s="188"/>
      <c r="L31" s="188"/>
    </row>
    <row r="32" spans="1:21" s="1" customFormat="1" ht="15" customHeight="1">
      <c r="A32" s="16"/>
      <c r="B32" s="16"/>
      <c r="C32" s="43"/>
      <c r="D32" s="51"/>
      <c r="E32" s="15"/>
      <c r="F32" s="17"/>
      <c r="G32" s="79"/>
      <c r="H32" s="188"/>
      <c r="I32" s="188"/>
      <c r="J32" s="188"/>
      <c r="K32" s="188"/>
      <c r="L32" s="188"/>
      <c r="M32" s="6"/>
      <c r="N32" s="6"/>
      <c r="O32" s="6"/>
      <c r="P32" s="6"/>
      <c r="Q32" s="6"/>
      <c r="R32" s="6"/>
      <c r="S32" s="7"/>
      <c r="T32" s="7"/>
      <c r="U32" s="7"/>
    </row>
    <row r="33" spans="1:12" ht="15" customHeight="1">
      <c r="A33" s="42"/>
      <c r="B33" s="48"/>
      <c r="C33" s="190"/>
      <c r="D33" s="15"/>
      <c r="E33" s="40"/>
      <c r="F33" s="209"/>
      <c r="G33" s="188"/>
      <c r="H33" s="188"/>
      <c r="I33" s="188"/>
      <c r="J33" s="188"/>
      <c r="K33" s="188"/>
      <c r="L33" s="188"/>
    </row>
    <row r="34" spans="1:12" ht="15" customHeight="1">
      <c r="A34" s="16"/>
      <c r="B34" s="16"/>
      <c r="C34" s="43"/>
      <c r="D34" s="51"/>
      <c r="E34" s="15"/>
      <c r="F34" s="17"/>
      <c r="G34" s="188"/>
      <c r="H34" s="188"/>
      <c r="I34" s="188"/>
      <c r="J34" s="188"/>
      <c r="K34" s="188"/>
      <c r="L34" s="188"/>
    </row>
    <row r="35" spans="1:12" ht="15">
      <c r="A35" s="42"/>
      <c r="B35" s="38"/>
      <c r="C35" s="39"/>
      <c r="D35" s="41"/>
      <c r="E35" s="40"/>
      <c r="F35" s="209"/>
      <c r="G35" s="188"/>
      <c r="H35" s="188"/>
      <c r="I35" s="188"/>
      <c r="J35" s="188"/>
      <c r="K35" s="188"/>
      <c r="L35" s="188"/>
    </row>
    <row r="36" spans="1:12" ht="15">
      <c r="A36" s="16"/>
      <c r="B36" s="16"/>
      <c r="C36" s="43"/>
      <c r="D36" s="51"/>
      <c r="E36" s="15"/>
      <c r="F36" s="17"/>
      <c r="G36" s="188"/>
      <c r="H36" s="188"/>
      <c r="I36" s="188"/>
      <c r="J36" s="188"/>
      <c r="K36" s="188"/>
      <c r="L36" s="188"/>
    </row>
    <row r="37" spans="1:12" ht="15">
      <c r="A37" s="42"/>
      <c r="B37" s="38"/>
      <c r="C37" s="39"/>
      <c r="D37" s="41"/>
      <c r="E37" s="40"/>
      <c r="F37" s="209"/>
      <c r="G37" s="188"/>
      <c r="H37" s="188"/>
      <c r="I37" s="188"/>
      <c r="J37" s="188"/>
      <c r="K37" s="188"/>
      <c r="L37" s="188"/>
    </row>
    <row r="38" spans="1:12" ht="15">
      <c r="A38" s="16"/>
      <c r="B38" s="16"/>
      <c r="C38" s="43"/>
      <c r="D38" s="51"/>
      <c r="E38" s="15"/>
      <c r="F38" s="17"/>
      <c r="G38" s="188"/>
      <c r="H38" s="188"/>
      <c r="I38" s="188"/>
      <c r="J38" s="188"/>
      <c r="K38" s="188"/>
      <c r="L38" s="188"/>
    </row>
    <row r="39" spans="1:12" ht="15">
      <c r="A39" s="16"/>
      <c r="B39" s="16"/>
      <c r="C39" s="43"/>
      <c r="D39" s="51"/>
      <c r="E39" s="15"/>
      <c r="F39" s="209"/>
      <c r="G39" s="188"/>
      <c r="H39" s="188"/>
      <c r="I39" s="188"/>
      <c r="J39" s="188"/>
      <c r="K39" s="188"/>
      <c r="L39" s="188"/>
    </row>
    <row r="40" spans="1:12" ht="15">
      <c r="A40" s="16"/>
      <c r="B40" s="16"/>
      <c r="C40" s="43"/>
      <c r="D40" s="51"/>
      <c r="E40" s="15"/>
      <c r="F40" s="17"/>
      <c r="G40" s="188"/>
      <c r="H40" s="188"/>
      <c r="I40" s="188"/>
      <c r="J40" s="188"/>
      <c r="K40" s="188"/>
      <c r="L40" s="188"/>
    </row>
    <row r="41" spans="1:12" ht="15">
      <c r="A41" s="16"/>
      <c r="B41" s="16"/>
      <c r="C41" s="43"/>
      <c r="D41" s="51"/>
      <c r="E41" s="15"/>
      <c r="F41" s="209"/>
      <c r="G41" s="188"/>
      <c r="H41" s="188"/>
      <c r="I41" s="188"/>
      <c r="J41" s="188"/>
      <c r="K41" s="188"/>
      <c r="L41" s="188"/>
    </row>
    <row r="42" spans="1:12" ht="15">
      <c r="A42" s="16"/>
      <c r="B42" s="16"/>
      <c r="C42" s="43"/>
      <c r="D42" s="51"/>
      <c r="E42" s="15"/>
      <c r="F42" s="17"/>
      <c r="G42" s="188"/>
      <c r="H42" s="188"/>
      <c r="I42" s="188"/>
      <c r="J42" s="188"/>
      <c r="K42" s="188"/>
      <c r="L42" s="188"/>
    </row>
    <row r="43" spans="1:12" ht="15">
      <c r="A43" s="16"/>
      <c r="B43" s="112"/>
      <c r="C43" s="113"/>
      <c r="D43" s="114"/>
      <c r="E43" s="15"/>
      <c r="F43" s="17"/>
      <c r="G43" s="188"/>
      <c r="H43" s="188"/>
      <c r="I43" s="188"/>
      <c r="J43" s="188"/>
      <c r="K43" s="188"/>
      <c r="L43" s="188"/>
    </row>
    <row r="44" spans="1:12" ht="15">
      <c r="A44" s="16"/>
      <c r="B44" s="16"/>
      <c r="C44" s="43"/>
      <c r="D44" s="51"/>
      <c r="E44" s="15"/>
      <c r="F44" s="17"/>
      <c r="G44" s="3"/>
      <c r="K44" s="3"/>
      <c r="L44" s="3"/>
    </row>
    <row r="45" spans="1:12" ht="15">
      <c r="A45" s="16"/>
      <c r="B45" s="112"/>
      <c r="C45" s="113"/>
      <c r="D45" s="114"/>
      <c r="E45" s="15"/>
      <c r="F45" s="17"/>
      <c r="G45" s="3"/>
      <c r="K45" s="3"/>
      <c r="L45" s="3"/>
    </row>
    <row r="46" spans="1:12" ht="15">
      <c r="A46" s="16"/>
      <c r="B46" s="16"/>
      <c r="C46" s="43"/>
      <c r="D46" s="51"/>
      <c r="E46" s="15"/>
      <c r="F46" s="17"/>
      <c r="G46" s="3"/>
      <c r="K46" s="3"/>
      <c r="L46" s="3"/>
    </row>
    <row r="47" spans="2:12" ht="15">
      <c r="B47" s="16"/>
      <c r="C47" s="43"/>
      <c r="D47" s="84"/>
      <c r="E47" s="15"/>
      <c r="F47" s="17"/>
      <c r="G47" s="3"/>
      <c r="K47" s="3"/>
      <c r="L47" s="3"/>
    </row>
  </sheetData>
  <sheetProtection/>
  <mergeCells count="7">
    <mergeCell ref="G10:L10"/>
    <mergeCell ref="A10:A11"/>
    <mergeCell ref="B10:B11"/>
    <mergeCell ref="C10:C11"/>
    <mergeCell ref="E10:E11"/>
    <mergeCell ref="F10:F11"/>
    <mergeCell ref="D10:D11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3"/>
  <dimension ref="A1:AB58"/>
  <sheetViews>
    <sheetView zoomScalePageLayoutView="0" workbookViewId="0" topLeftCell="A7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6" width="9.140625" style="50" hidden="1" customWidth="1"/>
    <col min="17" max="18" width="9.140625" style="50" customWidth="1"/>
    <col min="19" max="21" width="9.140625" style="8" customWidth="1"/>
  </cols>
  <sheetData>
    <row r="1" spans="3:10" ht="15" customHeight="1">
      <c r="C1" s="4" t="s">
        <v>279</v>
      </c>
      <c r="E1" s="3"/>
      <c r="F1" s="3"/>
      <c r="G1" s="3"/>
      <c r="J1" s="26" t="s">
        <v>870</v>
      </c>
    </row>
    <row r="2" spans="1:17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  <c r="N2" s="151"/>
      <c r="O2" s="151"/>
      <c r="P2" s="151"/>
      <c r="Q2" s="151"/>
    </row>
    <row r="3" spans="1:28" s="50" customFormat="1" ht="15" customHeight="1" outlineLevel="1">
      <c r="A3" s="15">
        <v>1</v>
      </c>
      <c r="B3" s="367">
        <v>208</v>
      </c>
      <c r="C3" s="403" t="s">
        <v>478</v>
      </c>
      <c r="D3" s="582" t="s">
        <v>479</v>
      </c>
      <c r="E3" s="579" t="s">
        <v>246</v>
      </c>
      <c r="F3" s="367" t="s">
        <v>324</v>
      </c>
      <c r="G3" s="583">
        <v>5.72</v>
      </c>
      <c r="H3" s="584">
        <v>1</v>
      </c>
      <c r="I3" s="367">
        <v>8</v>
      </c>
      <c r="J3" s="585" t="s">
        <v>486</v>
      </c>
      <c r="K3" s="586"/>
      <c r="L3" s="524"/>
      <c r="M3" s="308">
        <f aca="true" t="shared" si="0" ref="M3:M13">G3</f>
        <v>5.72</v>
      </c>
      <c r="N3" s="305">
        <v>3.4</v>
      </c>
      <c r="O3" s="306" t="s">
        <v>49</v>
      </c>
      <c r="P3" s="50">
        <f aca="true" t="shared" si="1" ref="P3:P13">VLOOKUP(M3,жендлина,2)</f>
        <v>1</v>
      </c>
      <c r="Q3" s="151"/>
      <c r="S3" s="8"/>
      <c r="T3" s="8"/>
      <c r="U3" s="8"/>
      <c r="V3"/>
      <c r="W3"/>
      <c r="X3"/>
      <c r="Y3"/>
      <c r="Z3"/>
      <c r="AA3"/>
      <c r="AB3"/>
    </row>
    <row r="4" spans="1:28" s="50" customFormat="1" ht="15" customHeight="1" outlineLevel="1">
      <c r="A4" s="15">
        <v>2</v>
      </c>
      <c r="B4" s="374">
        <v>64</v>
      </c>
      <c r="C4" s="377" t="s">
        <v>663</v>
      </c>
      <c r="D4" s="378">
        <v>34046</v>
      </c>
      <c r="E4" s="374" t="s">
        <v>245</v>
      </c>
      <c r="F4" s="374" t="s">
        <v>324</v>
      </c>
      <c r="G4" s="583">
        <v>5.7</v>
      </c>
      <c r="H4" s="584">
        <v>1</v>
      </c>
      <c r="I4" s="374">
        <v>7</v>
      </c>
      <c r="J4" s="432" t="s">
        <v>676</v>
      </c>
      <c r="K4" s="586"/>
      <c r="L4" s="524"/>
      <c r="M4" s="308">
        <f t="shared" si="0"/>
        <v>5.7</v>
      </c>
      <c r="N4" s="305">
        <v>3.8</v>
      </c>
      <c r="O4" s="306" t="s">
        <v>48</v>
      </c>
      <c r="P4" s="50">
        <f t="shared" si="1"/>
        <v>1</v>
      </c>
      <c r="Q4" s="151"/>
      <c r="S4" s="8"/>
      <c r="T4" s="8"/>
      <c r="U4" s="8"/>
      <c r="V4"/>
      <c r="W4"/>
      <c r="X4"/>
      <c r="Y4"/>
      <c r="Z4"/>
      <c r="AA4"/>
      <c r="AB4"/>
    </row>
    <row r="5" spans="1:28" s="50" customFormat="1" ht="15" customHeight="1" outlineLevel="1">
      <c r="A5" s="15">
        <v>3</v>
      </c>
      <c r="B5" s="367">
        <v>275</v>
      </c>
      <c r="C5" s="368" t="s">
        <v>443</v>
      </c>
      <c r="D5" s="369">
        <v>34289</v>
      </c>
      <c r="E5" s="370" t="s">
        <v>301</v>
      </c>
      <c r="F5" s="367" t="s">
        <v>324</v>
      </c>
      <c r="G5" s="583">
        <v>5.68</v>
      </c>
      <c r="H5" s="584">
        <v>1</v>
      </c>
      <c r="I5" s="373">
        <v>6</v>
      </c>
      <c r="J5" s="585" t="s">
        <v>460</v>
      </c>
      <c r="K5" s="586"/>
      <c r="L5" s="524"/>
      <c r="M5" s="308">
        <f t="shared" si="0"/>
        <v>5.68</v>
      </c>
      <c r="N5" s="305">
        <v>4.2</v>
      </c>
      <c r="O5" s="306" t="s">
        <v>47</v>
      </c>
      <c r="P5" s="50">
        <f t="shared" si="1"/>
        <v>1</v>
      </c>
      <c r="Q5" s="151"/>
      <c r="S5" s="8"/>
      <c r="T5" s="8"/>
      <c r="U5" s="8"/>
      <c r="V5"/>
      <c r="W5"/>
      <c r="X5"/>
      <c r="Y5"/>
      <c r="Z5"/>
      <c r="AA5"/>
      <c r="AB5"/>
    </row>
    <row r="6" spans="1:28" s="50" customFormat="1" ht="15" customHeight="1" outlineLevel="1">
      <c r="A6" s="15">
        <v>4</v>
      </c>
      <c r="B6" s="374">
        <v>87</v>
      </c>
      <c r="C6" s="377" t="s">
        <v>664</v>
      </c>
      <c r="D6" s="378">
        <v>34287</v>
      </c>
      <c r="E6" s="374" t="s">
        <v>245</v>
      </c>
      <c r="F6" s="374" t="s">
        <v>324</v>
      </c>
      <c r="G6" s="583">
        <v>5.52</v>
      </c>
      <c r="H6" s="584">
        <v>1</v>
      </c>
      <c r="I6" s="374">
        <v>5</v>
      </c>
      <c r="J6" s="432" t="s">
        <v>1124</v>
      </c>
      <c r="K6" s="586"/>
      <c r="L6" s="524"/>
      <c r="M6" s="308">
        <f t="shared" si="0"/>
        <v>5.52</v>
      </c>
      <c r="N6" s="305">
        <v>4.6</v>
      </c>
      <c r="O6" s="306">
        <v>3</v>
      </c>
      <c r="P6" s="50">
        <f t="shared" si="1"/>
        <v>1</v>
      </c>
      <c r="Q6" s="151"/>
      <c r="S6" s="8"/>
      <c r="T6" s="8"/>
      <c r="U6" s="8"/>
      <c r="V6"/>
      <c r="W6"/>
      <c r="X6"/>
      <c r="Y6"/>
      <c r="Z6"/>
      <c r="AA6"/>
      <c r="AB6"/>
    </row>
    <row r="7" spans="1:28" s="50" customFormat="1" ht="15" customHeight="1" outlineLevel="1">
      <c r="A7" s="15">
        <v>5</v>
      </c>
      <c r="B7" s="367">
        <v>7</v>
      </c>
      <c r="C7" s="368" t="s">
        <v>666</v>
      </c>
      <c r="D7" s="369">
        <v>34591</v>
      </c>
      <c r="E7" s="369" t="s">
        <v>240</v>
      </c>
      <c r="F7" s="367" t="s">
        <v>298</v>
      </c>
      <c r="G7" s="583">
        <v>5.37</v>
      </c>
      <c r="H7" s="584">
        <v>2</v>
      </c>
      <c r="I7" s="367">
        <v>4</v>
      </c>
      <c r="J7" s="590" t="s">
        <v>487</v>
      </c>
      <c r="K7" s="586"/>
      <c r="L7" s="524"/>
      <c r="M7" s="308">
        <f t="shared" si="0"/>
        <v>5.37</v>
      </c>
      <c r="N7" s="305">
        <v>5.1</v>
      </c>
      <c r="O7" s="306">
        <v>2</v>
      </c>
      <c r="P7" s="50">
        <f t="shared" si="1"/>
        <v>2</v>
      </c>
      <c r="Q7" s="151"/>
      <c r="S7" s="8"/>
      <c r="T7" s="8"/>
      <c r="U7" s="8"/>
      <c r="V7"/>
      <c r="W7"/>
      <c r="X7"/>
      <c r="Y7"/>
      <c r="Z7"/>
      <c r="AA7"/>
      <c r="AB7"/>
    </row>
    <row r="8" spans="1:28" s="50" customFormat="1" ht="15" customHeight="1" outlineLevel="1">
      <c r="A8" s="15">
        <v>6</v>
      </c>
      <c r="B8" s="367">
        <v>286</v>
      </c>
      <c r="C8" s="368" t="s">
        <v>671</v>
      </c>
      <c r="D8" s="369">
        <v>34017</v>
      </c>
      <c r="E8" s="370" t="s">
        <v>672</v>
      </c>
      <c r="F8" s="371" t="s">
        <v>298</v>
      </c>
      <c r="G8" s="583">
        <v>5.36</v>
      </c>
      <c r="H8" s="584">
        <v>2</v>
      </c>
      <c r="I8" s="373">
        <v>3</v>
      </c>
      <c r="J8" s="585" t="s">
        <v>680</v>
      </c>
      <c r="K8" s="586"/>
      <c r="L8" s="524"/>
      <c r="M8" s="308">
        <f t="shared" si="0"/>
        <v>5.36</v>
      </c>
      <c r="N8" s="305">
        <v>5.5</v>
      </c>
      <c r="O8" s="306">
        <v>1</v>
      </c>
      <c r="P8" s="50">
        <f t="shared" si="1"/>
        <v>2</v>
      </c>
      <c r="Q8" s="151"/>
      <c r="S8" s="8"/>
      <c r="T8" s="8"/>
      <c r="U8" s="8"/>
      <c r="V8"/>
      <c r="W8"/>
      <c r="X8"/>
      <c r="Y8"/>
      <c r="Z8"/>
      <c r="AA8"/>
      <c r="AB8"/>
    </row>
    <row r="9" spans="1:28" s="50" customFormat="1" ht="15" customHeight="1" outlineLevel="1">
      <c r="A9" s="15">
        <v>7</v>
      </c>
      <c r="B9" s="367">
        <v>288</v>
      </c>
      <c r="C9" s="368" t="s">
        <v>736</v>
      </c>
      <c r="D9" s="369">
        <v>34016</v>
      </c>
      <c r="E9" s="370" t="s">
        <v>301</v>
      </c>
      <c r="F9" s="367" t="s">
        <v>324</v>
      </c>
      <c r="G9" s="583">
        <v>5.12</v>
      </c>
      <c r="H9" s="584">
        <v>2</v>
      </c>
      <c r="I9" s="371">
        <v>2</v>
      </c>
      <c r="J9" s="585" t="s">
        <v>742</v>
      </c>
      <c r="K9" s="586"/>
      <c r="L9" s="524"/>
      <c r="M9" s="308">
        <f t="shared" si="0"/>
        <v>5.12</v>
      </c>
      <c r="N9" s="305">
        <v>5.9</v>
      </c>
      <c r="O9" s="306" t="s">
        <v>46</v>
      </c>
      <c r="P9" s="50">
        <f t="shared" si="1"/>
        <v>2</v>
      </c>
      <c r="Q9" s="151"/>
      <c r="S9" s="8"/>
      <c r="T9" s="8"/>
      <c r="U9" s="8"/>
      <c r="V9"/>
      <c r="W9"/>
      <c r="X9"/>
      <c r="Y9"/>
      <c r="Z9"/>
      <c r="AA9"/>
      <c r="AB9"/>
    </row>
    <row r="10" spans="1:28" s="50" customFormat="1" ht="15" customHeight="1" outlineLevel="1">
      <c r="A10" s="15">
        <v>8</v>
      </c>
      <c r="B10" s="371">
        <v>287</v>
      </c>
      <c r="C10" s="334" t="s">
        <v>673</v>
      </c>
      <c r="D10" s="407" t="s">
        <v>674</v>
      </c>
      <c r="E10" s="371" t="s">
        <v>301</v>
      </c>
      <c r="F10" s="371" t="s">
        <v>324</v>
      </c>
      <c r="G10" s="583">
        <v>5.03</v>
      </c>
      <c r="H10" s="584">
        <v>3</v>
      </c>
      <c r="I10" s="371" t="s">
        <v>309</v>
      </c>
      <c r="J10" s="447" t="s">
        <v>681</v>
      </c>
      <c r="K10" s="586"/>
      <c r="L10" s="524"/>
      <c r="M10" s="308">
        <f t="shared" si="0"/>
        <v>5.03</v>
      </c>
      <c r="N10" s="305">
        <v>6.3</v>
      </c>
      <c r="O10" s="306" t="s">
        <v>58</v>
      </c>
      <c r="P10" s="50">
        <f t="shared" si="1"/>
        <v>3</v>
      </c>
      <c r="Q10" s="151"/>
      <c r="S10" s="8"/>
      <c r="T10" s="8"/>
      <c r="U10" s="8"/>
      <c r="V10"/>
      <c r="W10"/>
      <c r="X10"/>
      <c r="Y10"/>
      <c r="Z10"/>
      <c r="AA10"/>
      <c r="AB10"/>
    </row>
    <row r="11" spans="1:28" s="50" customFormat="1" ht="15" customHeight="1" outlineLevel="1">
      <c r="A11" s="15">
        <v>9</v>
      </c>
      <c r="B11" s="371">
        <v>307</v>
      </c>
      <c r="C11" s="334" t="s">
        <v>669</v>
      </c>
      <c r="D11" s="407" t="s">
        <v>670</v>
      </c>
      <c r="E11" s="371" t="s">
        <v>328</v>
      </c>
      <c r="F11" s="371" t="s">
        <v>329</v>
      </c>
      <c r="G11" s="583">
        <v>4.9</v>
      </c>
      <c r="H11" s="584">
        <v>3</v>
      </c>
      <c r="I11" s="371">
        <v>1</v>
      </c>
      <c r="J11" s="447" t="s">
        <v>679</v>
      </c>
      <c r="K11" s="586"/>
      <c r="L11" s="524"/>
      <c r="M11" s="308">
        <f t="shared" si="0"/>
        <v>4.9</v>
      </c>
      <c r="N11" s="305">
        <v>6.7</v>
      </c>
      <c r="O11" s="306" t="s">
        <v>44</v>
      </c>
      <c r="P11" s="50">
        <f t="shared" si="1"/>
        <v>3</v>
      </c>
      <c r="Q11" s="151"/>
      <c r="S11" s="8"/>
      <c r="T11" s="8"/>
      <c r="U11" s="8"/>
      <c r="V11"/>
      <c r="W11"/>
      <c r="X11"/>
      <c r="Y11"/>
      <c r="Z11"/>
      <c r="AA11"/>
      <c r="AB11"/>
    </row>
    <row r="12" spans="1:28" s="50" customFormat="1" ht="15" customHeight="1" outlineLevel="1">
      <c r="A12" s="15">
        <v>10</v>
      </c>
      <c r="B12" s="16">
        <v>2</v>
      </c>
      <c r="C12" s="43" t="s">
        <v>1120</v>
      </c>
      <c r="D12" s="51" t="s">
        <v>1121</v>
      </c>
      <c r="E12" s="15" t="s">
        <v>245</v>
      </c>
      <c r="F12" s="15" t="s">
        <v>302</v>
      </c>
      <c r="G12" s="583">
        <v>4.86</v>
      </c>
      <c r="H12" s="584">
        <v>3</v>
      </c>
      <c r="I12" s="371" t="s">
        <v>309</v>
      </c>
      <c r="J12" s="447" t="s">
        <v>1122</v>
      </c>
      <c r="K12" s="586"/>
      <c r="L12" s="524"/>
      <c r="M12" s="308">
        <f t="shared" si="0"/>
        <v>4.86</v>
      </c>
      <c r="N12" s="305">
        <v>7.39</v>
      </c>
      <c r="O12" s="306" t="s">
        <v>43</v>
      </c>
      <c r="P12" s="50">
        <f t="shared" si="1"/>
        <v>3</v>
      </c>
      <c r="Q12" s="151"/>
      <c r="S12" s="8"/>
      <c r="T12" s="8"/>
      <c r="U12" s="8"/>
      <c r="V12"/>
      <c r="W12"/>
      <c r="X12"/>
      <c r="Y12"/>
      <c r="Z12"/>
      <c r="AA12"/>
      <c r="AB12"/>
    </row>
    <row r="13" spans="1:28" s="50" customFormat="1" ht="15" customHeight="1" outlineLevel="1">
      <c r="A13" s="15"/>
      <c r="B13" s="374">
        <v>125</v>
      </c>
      <c r="C13" s="377" t="s">
        <v>701</v>
      </c>
      <c r="D13" s="378">
        <v>34244</v>
      </c>
      <c r="E13" s="374" t="s">
        <v>248</v>
      </c>
      <c r="F13" s="374" t="s">
        <v>324</v>
      </c>
      <c r="G13" s="583" t="s">
        <v>766</v>
      </c>
      <c r="H13" s="584" t="s">
        <v>214</v>
      </c>
      <c r="I13" s="374" t="s">
        <v>304</v>
      </c>
      <c r="J13" s="432" t="s">
        <v>937</v>
      </c>
      <c r="K13" s="586"/>
      <c r="L13" s="524"/>
      <c r="M13" s="308" t="str">
        <f t="shared" si="0"/>
        <v>DNS</v>
      </c>
      <c r="N13" s="212"/>
      <c r="O13" s="213"/>
      <c r="P13" s="50" t="e">
        <f t="shared" si="1"/>
        <v>#N/A</v>
      </c>
      <c r="Q13" s="200"/>
      <c r="S13" s="8"/>
      <c r="T13" s="8"/>
      <c r="U13" s="8"/>
      <c r="V13"/>
      <c r="W13"/>
      <c r="X13"/>
      <c r="Y13"/>
      <c r="Z13"/>
      <c r="AA13"/>
      <c r="AB13"/>
    </row>
    <row r="14" spans="1:28" s="50" customFormat="1" ht="15" customHeight="1" outlineLevel="1">
      <c r="A14" s="15"/>
      <c r="B14" s="374">
        <v>124</v>
      </c>
      <c r="C14" s="377" t="s">
        <v>700</v>
      </c>
      <c r="D14" s="378">
        <v>34303</v>
      </c>
      <c r="E14" s="374" t="s">
        <v>248</v>
      </c>
      <c r="F14" s="374" t="s">
        <v>324</v>
      </c>
      <c r="G14" s="583" t="s">
        <v>766</v>
      </c>
      <c r="H14" s="584" t="s">
        <v>214</v>
      </c>
      <c r="I14" s="374" t="s">
        <v>304</v>
      </c>
      <c r="J14" s="432" t="s">
        <v>737</v>
      </c>
      <c r="K14" s="586"/>
      <c r="L14" s="524"/>
      <c r="M14" s="308"/>
      <c r="N14" s="212"/>
      <c r="O14" s="213"/>
      <c r="Q14" s="200"/>
      <c r="S14" s="8"/>
      <c r="T14" s="8"/>
      <c r="U14" s="8"/>
      <c r="V14"/>
      <c r="W14"/>
      <c r="X14"/>
      <c r="Y14"/>
      <c r="Z14"/>
      <c r="AA14"/>
      <c r="AB14"/>
    </row>
    <row r="15" spans="1:28" s="50" customFormat="1" ht="15" customHeight="1" outlineLevel="1">
      <c r="A15" s="15"/>
      <c r="B15" s="495">
        <v>42</v>
      </c>
      <c r="C15" s="393" t="s">
        <v>451</v>
      </c>
      <c r="D15" s="587">
        <v>1994</v>
      </c>
      <c r="E15" s="588" t="s">
        <v>240</v>
      </c>
      <c r="F15" s="588" t="s">
        <v>324</v>
      </c>
      <c r="G15" s="583" t="s">
        <v>25</v>
      </c>
      <c r="H15" s="584" t="s">
        <v>214</v>
      </c>
      <c r="I15" s="495" t="s">
        <v>309</v>
      </c>
      <c r="J15" s="589" t="s">
        <v>464</v>
      </c>
      <c r="K15" s="586"/>
      <c r="L15" s="524"/>
      <c r="M15" s="308" t="str">
        <f>G15</f>
        <v>NM</v>
      </c>
      <c r="N15" s="305">
        <v>0</v>
      </c>
      <c r="O15" s="306">
        <f>""</f>
      </c>
      <c r="P15" s="50" t="e">
        <f>VLOOKUP(M15,жендлина,2)</f>
        <v>#N/A</v>
      </c>
      <c r="Q15" s="151"/>
      <c r="S15" s="8"/>
      <c r="T15" s="8"/>
      <c r="U15" s="8"/>
      <c r="V15"/>
      <c r="W15"/>
      <c r="X15"/>
      <c r="Y15"/>
      <c r="Z15"/>
      <c r="AA15"/>
      <c r="AB15"/>
    </row>
    <row r="16" spans="1:28" s="50" customFormat="1" ht="15" customHeight="1" outlineLevel="1">
      <c r="A16" s="15"/>
      <c r="B16" s="371">
        <v>305</v>
      </c>
      <c r="C16" s="334" t="s">
        <v>667</v>
      </c>
      <c r="D16" s="407" t="s">
        <v>668</v>
      </c>
      <c r="E16" s="371" t="s">
        <v>328</v>
      </c>
      <c r="F16" s="371" t="s">
        <v>329</v>
      </c>
      <c r="G16" s="583" t="s">
        <v>25</v>
      </c>
      <c r="H16" s="584" t="s">
        <v>214</v>
      </c>
      <c r="I16" s="371" t="s">
        <v>304</v>
      </c>
      <c r="J16" s="447" t="s">
        <v>678</v>
      </c>
      <c r="K16" s="586"/>
      <c r="L16" s="524"/>
      <c r="M16" s="308" t="str">
        <f>G16</f>
        <v>NM</v>
      </c>
      <c r="N16" s="305">
        <v>1</v>
      </c>
      <c r="O16" s="306" t="s">
        <v>50</v>
      </c>
      <c r="P16" s="50" t="e">
        <f>VLOOKUP(M16,жендлина,2)</f>
        <v>#N/A</v>
      </c>
      <c r="Q16" s="151"/>
      <c r="S16" s="8"/>
      <c r="T16" s="8"/>
      <c r="U16" s="8"/>
      <c r="V16"/>
      <c r="W16"/>
      <c r="X16"/>
      <c r="Y16"/>
      <c r="Z16"/>
      <c r="AA16"/>
      <c r="AB16"/>
    </row>
    <row r="17" spans="1:21" s="1" customFormat="1" ht="14.25">
      <c r="A17" s="3"/>
      <c r="B17" s="3"/>
      <c r="C17" s="22"/>
      <c r="D17" s="5"/>
      <c r="E17" s="356" t="s">
        <v>845</v>
      </c>
      <c r="F17" s="356" t="s">
        <v>208</v>
      </c>
      <c r="G17" s="18"/>
      <c r="H17" s="3"/>
      <c r="I17" s="3"/>
      <c r="J17" s="3"/>
      <c r="K17" s="6"/>
      <c r="L17" s="6"/>
      <c r="M17" s="6"/>
      <c r="N17" s="6"/>
      <c r="O17" s="6"/>
      <c r="P17" s="6"/>
      <c r="Q17" s="6"/>
      <c r="R17" s="6"/>
      <c r="S17" s="7"/>
      <c r="T17" s="7"/>
      <c r="U17" s="7"/>
    </row>
    <row r="18" spans="1:21" s="1" customFormat="1" ht="22.5" customHeight="1">
      <c r="A18" s="788" t="s">
        <v>22</v>
      </c>
      <c r="B18" s="786" t="s">
        <v>2</v>
      </c>
      <c r="C18" s="793" t="s">
        <v>1</v>
      </c>
      <c r="D18" s="791" t="s">
        <v>3</v>
      </c>
      <c r="E18" s="786" t="s">
        <v>36</v>
      </c>
      <c r="F18" s="786" t="s">
        <v>469</v>
      </c>
      <c r="G18" s="786" t="s">
        <v>10</v>
      </c>
      <c r="H18" s="786"/>
      <c r="I18" s="786"/>
      <c r="J18" s="786"/>
      <c r="K18" s="786"/>
      <c r="L18" s="790"/>
      <c r="M18" s="6"/>
      <c r="N18" s="6"/>
      <c r="O18" s="6"/>
      <c r="P18" s="6"/>
      <c r="Q18" s="6"/>
      <c r="R18" s="6"/>
      <c r="S18" s="7"/>
      <c r="T18" s="7"/>
      <c r="U18" s="7"/>
    </row>
    <row r="19" spans="1:21" s="1" customFormat="1" ht="22.5" customHeight="1">
      <c r="A19" s="789"/>
      <c r="B19" s="787"/>
      <c r="C19" s="794"/>
      <c r="D19" s="792"/>
      <c r="E19" s="787"/>
      <c r="F19" s="787"/>
      <c r="G19" s="31">
        <v>1</v>
      </c>
      <c r="H19" s="31">
        <v>2</v>
      </c>
      <c r="I19" s="31">
        <v>3</v>
      </c>
      <c r="J19" s="31">
        <v>4</v>
      </c>
      <c r="K19" s="31">
        <v>5</v>
      </c>
      <c r="L19" s="32">
        <v>6</v>
      </c>
      <c r="M19" s="6"/>
      <c r="N19" s="6"/>
      <c r="O19" s="6"/>
      <c r="P19" s="6"/>
      <c r="Q19" s="6"/>
      <c r="R19" s="6"/>
      <c r="S19" s="7"/>
      <c r="T19" s="7"/>
      <c r="U19" s="7"/>
    </row>
    <row r="20" spans="1:21" s="1" customFormat="1" ht="15.75" customHeight="1">
      <c r="A20" s="379" t="s">
        <v>304</v>
      </c>
      <c r="B20" s="379">
        <v>208</v>
      </c>
      <c r="C20" s="403" t="s">
        <v>478</v>
      </c>
      <c r="D20" s="404" t="s">
        <v>479</v>
      </c>
      <c r="E20" s="383" t="s">
        <v>246</v>
      </c>
      <c r="F20" s="379" t="s">
        <v>324</v>
      </c>
      <c r="G20" s="453">
        <v>4.53</v>
      </c>
      <c r="H20" s="454">
        <v>5.44</v>
      </c>
      <c r="I20" s="454" t="s">
        <v>810</v>
      </c>
      <c r="J20" s="454">
        <v>5.54</v>
      </c>
      <c r="K20" s="454">
        <v>5.72</v>
      </c>
      <c r="L20" s="454">
        <v>5.54</v>
      </c>
      <c r="M20" s="6"/>
      <c r="N20" s="6"/>
      <c r="O20" s="6"/>
      <c r="P20" s="6"/>
      <c r="Q20" s="6"/>
      <c r="R20" s="6"/>
      <c r="S20" s="7"/>
      <c r="T20" s="7"/>
      <c r="U20" s="7"/>
    </row>
    <row r="21" spans="1:21" s="462" customFormat="1" ht="11.25">
      <c r="A21" s="467"/>
      <c r="B21" s="467"/>
      <c r="C21" s="621"/>
      <c r="D21" s="622"/>
      <c r="E21" s="470"/>
      <c r="F21" s="467"/>
      <c r="G21" s="458">
        <v>0</v>
      </c>
      <c r="H21" s="459">
        <v>2.6</v>
      </c>
      <c r="I21" s="459">
        <v>0.9</v>
      </c>
      <c r="J21" s="459">
        <v>3.6</v>
      </c>
      <c r="K21" s="459">
        <v>1.9</v>
      </c>
      <c r="L21" s="459">
        <v>0.8</v>
      </c>
      <c r="M21" s="460"/>
      <c r="N21" s="460"/>
      <c r="O21" s="460"/>
      <c r="P21" s="460"/>
      <c r="Q21" s="460"/>
      <c r="R21" s="460"/>
      <c r="S21" s="461"/>
      <c r="T21" s="461"/>
      <c r="U21" s="461"/>
    </row>
    <row r="22" spans="1:21" s="1" customFormat="1" ht="14.25">
      <c r="A22" s="329" t="s">
        <v>304</v>
      </c>
      <c r="B22" s="329">
        <v>307</v>
      </c>
      <c r="C22" s="333" t="s">
        <v>669</v>
      </c>
      <c r="D22" s="387" t="s">
        <v>670</v>
      </c>
      <c r="E22" s="329" t="s">
        <v>328</v>
      </c>
      <c r="F22" s="329" t="s">
        <v>329</v>
      </c>
      <c r="G22" s="453">
        <v>4.81</v>
      </c>
      <c r="H22" s="454">
        <v>4.9</v>
      </c>
      <c r="I22" s="454">
        <v>4.7</v>
      </c>
      <c r="J22" s="454"/>
      <c r="K22" s="454"/>
      <c r="L22" s="454"/>
      <c r="M22" s="6"/>
      <c r="N22" s="6"/>
      <c r="O22" s="6"/>
      <c r="P22" s="6"/>
      <c r="Q22" s="6"/>
      <c r="R22" s="6"/>
      <c r="S22" s="7"/>
      <c r="T22" s="7"/>
      <c r="U22" s="7"/>
    </row>
    <row r="23" spans="1:21" s="462" customFormat="1" ht="11.25">
      <c r="A23" s="455"/>
      <c r="B23" s="455"/>
      <c r="C23" s="456"/>
      <c r="D23" s="625"/>
      <c r="E23" s="455"/>
      <c r="F23" s="455"/>
      <c r="G23" s="458">
        <v>-0.5</v>
      </c>
      <c r="H23" s="459">
        <v>2.7</v>
      </c>
      <c r="I23" s="459">
        <v>0.9</v>
      </c>
      <c r="J23" s="624"/>
      <c r="K23" s="624"/>
      <c r="L23" s="624"/>
      <c r="M23" s="460"/>
      <c r="N23" s="460"/>
      <c r="O23" s="460"/>
      <c r="P23" s="460"/>
      <c r="Q23" s="460"/>
      <c r="R23" s="460"/>
      <c r="S23" s="461"/>
      <c r="T23" s="461"/>
      <c r="U23" s="461"/>
    </row>
    <row r="24" spans="1:21" s="1" customFormat="1" ht="14.25">
      <c r="A24" s="374" t="s">
        <v>304</v>
      </c>
      <c r="B24" s="339">
        <v>125</v>
      </c>
      <c r="C24" s="364" t="s">
        <v>701</v>
      </c>
      <c r="D24" s="365">
        <v>34244</v>
      </c>
      <c r="E24" s="374" t="s">
        <v>248</v>
      </c>
      <c r="F24" s="339" t="s">
        <v>324</v>
      </c>
      <c r="G24" s="79"/>
      <c r="H24" s="14"/>
      <c r="I24" s="14"/>
      <c r="J24" s="14"/>
      <c r="K24" s="14"/>
      <c r="L24" s="14"/>
      <c r="M24" s="6"/>
      <c r="N24" s="6"/>
      <c r="O24" s="6"/>
      <c r="P24" s="6"/>
      <c r="Q24" s="6"/>
      <c r="R24" s="6"/>
      <c r="S24" s="7"/>
      <c r="T24" s="7"/>
      <c r="U24" s="7"/>
    </row>
    <row r="25" spans="1:21" s="462" customFormat="1" ht="11.25">
      <c r="A25" s="463"/>
      <c r="B25" s="464"/>
      <c r="C25" s="626"/>
      <c r="D25" s="627"/>
      <c r="E25" s="463"/>
      <c r="F25" s="464"/>
      <c r="G25" s="623"/>
      <c r="H25" s="624"/>
      <c r="I25" s="624"/>
      <c r="J25" s="624"/>
      <c r="K25" s="624"/>
      <c r="L25" s="624"/>
      <c r="M25" s="460"/>
      <c r="N25" s="460"/>
      <c r="O25" s="460"/>
      <c r="P25" s="460"/>
      <c r="Q25" s="460"/>
      <c r="R25" s="460"/>
      <c r="S25" s="461"/>
      <c r="T25" s="461"/>
      <c r="U25" s="461"/>
    </row>
    <row r="26" spans="1:21" s="1" customFormat="1" ht="14.25">
      <c r="A26" s="388" t="s">
        <v>309</v>
      </c>
      <c r="B26" s="388">
        <v>42</v>
      </c>
      <c r="C26" s="392" t="s">
        <v>451</v>
      </c>
      <c r="D26" s="401">
        <v>1994</v>
      </c>
      <c r="E26" s="397" t="s">
        <v>240</v>
      </c>
      <c r="F26" s="397" t="s">
        <v>324</v>
      </c>
      <c r="G26" s="453" t="s">
        <v>810</v>
      </c>
      <c r="H26" s="454" t="s">
        <v>810</v>
      </c>
      <c r="I26" s="454" t="s">
        <v>810</v>
      </c>
      <c r="J26" s="454"/>
      <c r="K26" s="454"/>
      <c r="L26" s="454"/>
      <c r="M26" s="6"/>
      <c r="N26" s="6"/>
      <c r="O26" s="6"/>
      <c r="P26" s="6"/>
      <c r="Q26" s="6"/>
      <c r="R26" s="6"/>
      <c r="S26" s="7"/>
      <c r="T26" s="7"/>
      <c r="U26" s="7"/>
    </row>
    <row r="27" spans="1:21" s="462" customFormat="1" ht="11.25">
      <c r="A27" s="628"/>
      <c r="B27" s="628"/>
      <c r="C27" s="629"/>
      <c r="D27" s="630"/>
      <c r="E27" s="631"/>
      <c r="F27" s="631"/>
      <c r="G27" s="458">
        <v>0.4</v>
      </c>
      <c r="H27" s="459">
        <v>3.1</v>
      </c>
      <c r="I27" s="459">
        <v>1.3</v>
      </c>
      <c r="J27" s="624"/>
      <c r="K27" s="624"/>
      <c r="L27" s="624"/>
      <c r="M27" s="460"/>
      <c r="N27" s="460"/>
      <c r="O27" s="460"/>
      <c r="P27" s="460"/>
      <c r="Q27" s="460"/>
      <c r="R27" s="460"/>
      <c r="S27" s="461"/>
      <c r="T27" s="461"/>
      <c r="U27" s="461"/>
    </row>
    <row r="28" spans="1:21" s="1" customFormat="1" ht="14.25">
      <c r="A28" s="329" t="s">
        <v>304</v>
      </c>
      <c r="B28" s="379">
        <v>288</v>
      </c>
      <c r="C28" s="368" t="s">
        <v>736</v>
      </c>
      <c r="D28" s="369">
        <v>34016</v>
      </c>
      <c r="E28" s="370" t="s">
        <v>301</v>
      </c>
      <c r="F28" s="367" t="s">
        <v>324</v>
      </c>
      <c r="G28" s="453">
        <v>4.92</v>
      </c>
      <c r="H28" s="454" t="s">
        <v>810</v>
      </c>
      <c r="I28" s="454">
        <v>4.91</v>
      </c>
      <c r="J28" s="454">
        <v>4.98</v>
      </c>
      <c r="K28" s="454">
        <v>5.12</v>
      </c>
      <c r="L28" s="454">
        <v>5.04</v>
      </c>
      <c r="M28" s="6"/>
      <c r="N28" s="6"/>
      <c r="O28" s="6"/>
      <c r="P28" s="6"/>
      <c r="Q28" s="6"/>
      <c r="R28" s="6"/>
      <c r="S28" s="7"/>
      <c r="T28" s="7"/>
      <c r="U28" s="7"/>
    </row>
    <row r="29" spans="1:21" s="462" customFormat="1" ht="11.25">
      <c r="A29" s="455"/>
      <c r="B29" s="467"/>
      <c r="C29" s="632"/>
      <c r="D29" s="633"/>
      <c r="E29" s="634"/>
      <c r="F29" s="635"/>
      <c r="G29" s="458">
        <v>0.5</v>
      </c>
      <c r="H29" s="459">
        <v>2.9</v>
      </c>
      <c r="I29" s="459">
        <v>1.2</v>
      </c>
      <c r="J29" s="459">
        <v>1</v>
      </c>
      <c r="K29" s="459">
        <v>1.6</v>
      </c>
      <c r="L29" s="459">
        <v>0.3</v>
      </c>
      <c r="M29" s="460"/>
      <c r="N29" s="460"/>
      <c r="O29" s="460"/>
      <c r="P29" s="460"/>
      <c r="Q29" s="460"/>
      <c r="R29" s="460"/>
      <c r="S29" s="461"/>
      <c r="T29" s="461"/>
      <c r="U29" s="461"/>
    </row>
    <row r="30" spans="1:21" s="1" customFormat="1" ht="14.25">
      <c r="A30" s="374" t="s">
        <v>304</v>
      </c>
      <c r="B30" s="374">
        <v>87</v>
      </c>
      <c r="C30" s="377" t="s">
        <v>664</v>
      </c>
      <c r="D30" s="378">
        <v>34287</v>
      </c>
      <c r="E30" s="374" t="s">
        <v>245</v>
      </c>
      <c r="F30" s="374" t="s">
        <v>324</v>
      </c>
      <c r="G30" s="453">
        <v>5.36</v>
      </c>
      <c r="H30" s="454">
        <v>5.28</v>
      </c>
      <c r="I30" s="454" t="s">
        <v>810</v>
      </c>
      <c r="J30" s="454">
        <v>5.26</v>
      </c>
      <c r="K30" s="454">
        <v>5.48</v>
      </c>
      <c r="L30" s="454">
        <v>5.52</v>
      </c>
      <c r="M30" s="6"/>
      <c r="N30" s="6"/>
      <c r="O30" s="6"/>
      <c r="P30" s="6"/>
      <c r="Q30" s="6"/>
      <c r="R30" s="6"/>
      <c r="S30" s="7"/>
      <c r="T30" s="7"/>
      <c r="U30" s="7"/>
    </row>
    <row r="31" spans="1:21" s="462" customFormat="1" ht="11.25">
      <c r="A31" s="463"/>
      <c r="B31" s="463"/>
      <c r="C31" s="636"/>
      <c r="D31" s="466"/>
      <c r="E31" s="463"/>
      <c r="F31" s="463"/>
      <c r="G31" s="458">
        <v>0.6</v>
      </c>
      <c r="H31" s="459">
        <v>1.9</v>
      </c>
      <c r="I31" s="459">
        <v>2.6</v>
      </c>
      <c r="J31" s="459">
        <v>2.6</v>
      </c>
      <c r="K31" s="459">
        <v>1.2</v>
      </c>
      <c r="L31" s="459">
        <v>2.2</v>
      </c>
      <c r="M31" s="460"/>
      <c r="N31" s="460"/>
      <c r="O31" s="460"/>
      <c r="P31" s="460"/>
      <c r="Q31" s="460"/>
      <c r="R31" s="460"/>
      <c r="S31" s="461"/>
      <c r="T31" s="461"/>
      <c r="U31" s="461"/>
    </row>
    <row r="32" spans="1:21" s="1" customFormat="1" ht="14.25">
      <c r="A32" s="384" t="s">
        <v>304</v>
      </c>
      <c r="B32" s="384">
        <v>7</v>
      </c>
      <c r="C32" s="385" t="s">
        <v>666</v>
      </c>
      <c r="D32" s="386">
        <v>34591</v>
      </c>
      <c r="E32" s="386" t="s">
        <v>240</v>
      </c>
      <c r="F32" s="384" t="s">
        <v>298</v>
      </c>
      <c r="G32" s="453">
        <v>5.28</v>
      </c>
      <c r="H32" s="454">
        <v>5.37</v>
      </c>
      <c r="I32" s="454">
        <v>5.3</v>
      </c>
      <c r="J32" s="454">
        <v>5.2</v>
      </c>
      <c r="K32" s="454">
        <v>5.27</v>
      </c>
      <c r="L32" s="454" t="s">
        <v>810</v>
      </c>
      <c r="M32" s="6"/>
      <c r="N32" s="6"/>
      <c r="O32" s="6"/>
      <c r="P32" s="6"/>
      <c r="Q32" s="6"/>
      <c r="R32" s="6"/>
      <c r="S32" s="7"/>
      <c r="T32" s="7"/>
      <c r="U32" s="7"/>
    </row>
    <row r="33" spans="1:21" s="462" customFormat="1" ht="11.25">
      <c r="A33" s="637"/>
      <c r="B33" s="637"/>
      <c r="C33" s="638"/>
      <c r="D33" s="639"/>
      <c r="E33" s="639"/>
      <c r="F33" s="637"/>
      <c r="G33" s="458">
        <v>0.2</v>
      </c>
      <c r="H33" s="459">
        <v>0.6</v>
      </c>
      <c r="I33" s="459">
        <v>0.8</v>
      </c>
      <c r="J33" s="459">
        <v>2.1</v>
      </c>
      <c r="K33" s="459">
        <v>1.6</v>
      </c>
      <c r="L33" s="459">
        <v>2.4</v>
      </c>
      <c r="M33" s="460"/>
      <c r="N33" s="460"/>
      <c r="O33" s="460"/>
      <c r="P33" s="460"/>
      <c r="Q33" s="460"/>
      <c r="R33" s="460"/>
      <c r="S33" s="461"/>
      <c r="T33" s="461"/>
      <c r="U33" s="461"/>
    </row>
    <row r="34" spans="1:21" s="1" customFormat="1" ht="14.25">
      <c r="A34" s="373" t="s">
        <v>304</v>
      </c>
      <c r="B34" s="367">
        <v>286</v>
      </c>
      <c r="C34" s="368" t="s">
        <v>671</v>
      </c>
      <c r="D34" s="369">
        <v>34017</v>
      </c>
      <c r="E34" s="370" t="s">
        <v>672</v>
      </c>
      <c r="F34" s="371" t="s">
        <v>298</v>
      </c>
      <c r="G34" s="453" t="s">
        <v>810</v>
      </c>
      <c r="H34" s="454" t="s">
        <v>810</v>
      </c>
      <c r="I34" s="454">
        <v>5.35</v>
      </c>
      <c r="J34" s="454">
        <v>5.21</v>
      </c>
      <c r="K34" s="454">
        <v>5.36</v>
      </c>
      <c r="L34" s="454">
        <v>5.28</v>
      </c>
      <c r="M34" s="6"/>
      <c r="N34" s="6"/>
      <c r="O34" s="6"/>
      <c r="P34" s="6"/>
      <c r="Q34" s="6"/>
      <c r="R34" s="6"/>
      <c r="S34" s="7"/>
      <c r="T34" s="7"/>
      <c r="U34" s="7"/>
    </row>
    <row r="35" spans="1:21" s="462" customFormat="1" ht="11.25">
      <c r="A35" s="640"/>
      <c r="B35" s="635"/>
      <c r="C35" s="632"/>
      <c r="D35" s="633"/>
      <c r="E35" s="634"/>
      <c r="F35" s="641"/>
      <c r="G35" s="458">
        <v>1.2</v>
      </c>
      <c r="H35" s="459">
        <v>-0.1</v>
      </c>
      <c r="I35" s="459">
        <v>1.6</v>
      </c>
      <c r="J35" s="459">
        <v>0.4</v>
      </c>
      <c r="K35" s="459">
        <v>1.1</v>
      </c>
      <c r="L35" s="459">
        <v>1.7</v>
      </c>
      <c r="M35" s="460"/>
      <c r="N35" s="460"/>
      <c r="O35" s="460"/>
      <c r="P35" s="460"/>
      <c r="Q35" s="460"/>
      <c r="R35" s="460"/>
      <c r="S35" s="461"/>
      <c r="T35" s="461"/>
      <c r="U35" s="461"/>
    </row>
    <row r="36" spans="1:21" s="1" customFormat="1" ht="14.25">
      <c r="A36" s="374" t="s">
        <v>304</v>
      </c>
      <c r="B36" s="374">
        <v>64</v>
      </c>
      <c r="C36" s="377" t="s">
        <v>663</v>
      </c>
      <c r="D36" s="378">
        <v>34046</v>
      </c>
      <c r="E36" s="374" t="s">
        <v>245</v>
      </c>
      <c r="F36" s="374" t="s">
        <v>324</v>
      </c>
      <c r="G36" s="453">
        <v>5.46</v>
      </c>
      <c r="H36" s="454">
        <v>5.52</v>
      </c>
      <c r="I36" s="454">
        <v>5.49</v>
      </c>
      <c r="J36" s="454">
        <v>5.6</v>
      </c>
      <c r="K36" s="454">
        <v>5.7</v>
      </c>
      <c r="L36" s="454">
        <v>5.51</v>
      </c>
      <c r="M36" s="6"/>
      <c r="N36" s="6"/>
      <c r="O36" s="6"/>
      <c r="P36" s="6"/>
      <c r="Q36" s="6"/>
      <c r="R36" s="6"/>
      <c r="S36" s="7"/>
      <c r="T36" s="7"/>
      <c r="U36" s="7"/>
    </row>
    <row r="37" spans="1:21" s="462" customFormat="1" ht="11.25">
      <c r="A37" s="463"/>
      <c r="B37" s="463"/>
      <c r="C37" s="636"/>
      <c r="D37" s="466"/>
      <c r="E37" s="463"/>
      <c r="F37" s="463"/>
      <c r="G37" s="458">
        <v>0.6</v>
      </c>
      <c r="H37" s="459">
        <v>0.8</v>
      </c>
      <c r="I37" s="459">
        <v>0.9</v>
      </c>
      <c r="J37" s="459">
        <v>1.6</v>
      </c>
      <c r="K37" s="459">
        <v>1.5</v>
      </c>
      <c r="L37" s="459">
        <v>0.9</v>
      </c>
      <c r="M37" s="460"/>
      <c r="N37" s="460"/>
      <c r="O37" s="460"/>
      <c r="P37" s="460"/>
      <c r="Q37" s="460"/>
      <c r="R37" s="460"/>
      <c r="S37" s="461"/>
      <c r="T37" s="461"/>
      <c r="U37" s="461"/>
    </row>
    <row r="38" spans="1:21" s="1" customFormat="1" ht="14.25">
      <c r="A38" s="373" t="s">
        <v>304</v>
      </c>
      <c r="B38" s="367">
        <v>275</v>
      </c>
      <c r="C38" s="368" t="s">
        <v>443</v>
      </c>
      <c r="D38" s="369">
        <v>34289</v>
      </c>
      <c r="E38" s="370" t="s">
        <v>301</v>
      </c>
      <c r="F38" s="367" t="s">
        <v>324</v>
      </c>
      <c r="G38" s="649">
        <v>5.38</v>
      </c>
      <c r="H38" s="454">
        <v>5.31</v>
      </c>
      <c r="I38" s="454">
        <v>5.36</v>
      </c>
      <c r="J38" s="454">
        <v>5.68</v>
      </c>
      <c r="K38" s="454" t="s">
        <v>810</v>
      </c>
      <c r="L38" s="454">
        <v>5.53</v>
      </c>
      <c r="M38" s="6"/>
      <c r="N38" s="6"/>
      <c r="O38" s="6"/>
      <c r="P38" s="6"/>
      <c r="Q38" s="6"/>
      <c r="R38" s="6"/>
      <c r="S38" s="7"/>
      <c r="T38" s="7"/>
      <c r="U38" s="7"/>
    </row>
    <row r="39" spans="1:21" s="462" customFormat="1" ht="11.25">
      <c r="A39" s="640"/>
      <c r="B39" s="635"/>
      <c r="C39" s="632"/>
      <c r="D39" s="633"/>
      <c r="E39" s="634"/>
      <c r="F39" s="635"/>
      <c r="G39" s="650">
        <v>2.7</v>
      </c>
      <c r="H39" s="459">
        <v>0.5</v>
      </c>
      <c r="I39" s="459">
        <v>0.3</v>
      </c>
      <c r="J39" s="624"/>
      <c r="K39" s="624"/>
      <c r="L39" s="624"/>
      <c r="M39" s="460"/>
      <c r="N39" s="460"/>
      <c r="O39" s="460"/>
      <c r="P39" s="460"/>
      <c r="Q39" s="460"/>
      <c r="R39" s="460"/>
      <c r="S39" s="461"/>
      <c r="T39" s="461"/>
      <c r="U39" s="461"/>
    </row>
    <row r="40" spans="1:21" s="1" customFormat="1" ht="14.25">
      <c r="A40" s="374" t="s">
        <v>304</v>
      </c>
      <c r="B40" s="339">
        <v>124</v>
      </c>
      <c r="C40" s="364" t="s">
        <v>700</v>
      </c>
      <c r="D40" s="365">
        <v>34303</v>
      </c>
      <c r="E40" s="374" t="s">
        <v>248</v>
      </c>
      <c r="F40" s="339" t="s">
        <v>324</v>
      </c>
      <c r="G40" s="18"/>
      <c r="H40" s="14"/>
      <c r="I40" s="14"/>
      <c r="J40" s="14"/>
      <c r="K40" s="14"/>
      <c r="L40" s="14"/>
      <c r="M40" s="6"/>
      <c r="N40" s="6"/>
      <c r="O40" s="6"/>
      <c r="P40" s="6"/>
      <c r="Q40" s="6"/>
      <c r="R40" s="6"/>
      <c r="S40" s="7"/>
      <c r="T40" s="7"/>
      <c r="U40" s="7"/>
    </row>
    <row r="41" spans="1:21" s="462" customFormat="1" ht="11.25">
      <c r="A41" s="463"/>
      <c r="B41" s="464"/>
      <c r="C41" s="626"/>
      <c r="D41" s="627"/>
      <c r="E41" s="463"/>
      <c r="F41" s="464"/>
      <c r="G41" s="642"/>
      <c r="H41" s="624"/>
      <c r="I41" s="624"/>
      <c r="J41" s="624"/>
      <c r="K41" s="624"/>
      <c r="L41" s="624"/>
      <c r="M41" s="460"/>
      <c r="N41" s="460"/>
      <c r="O41" s="460"/>
      <c r="P41" s="460"/>
      <c r="Q41" s="460"/>
      <c r="R41" s="460"/>
      <c r="S41" s="461"/>
      <c r="T41" s="461"/>
      <c r="U41" s="461"/>
    </row>
    <row r="42" spans="1:21" s="1" customFormat="1" ht="14.25">
      <c r="A42" s="329" t="s">
        <v>304</v>
      </c>
      <c r="B42" s="329">
        <v>305</v>
      </c>
      <c r="C42" s="333" t="s">
        <v>667</v>
      </c>
      <c r="D42" s="387" t="s">
        <v>668</v>
      </c>
      <c r="E42" s="329" t="s">
        <v>328</v>
      </c>
      <c r="F42" s="329" t="s">
        <v>329</v>
      </c>
      <c r="G42" s="453" t="s">
        <v>810</v>
      </c>
      <c r="H42" s="454" t="s">
        <v>810</v>
      </c>
      <c r="I42" s="454" t="s">
        <v>810</v>
      </c>
      <c r="J42" s="454"/>
      <c r="K42" s="454"/>
      <c r="L42" s="454"/>
      <c r="M42" s="6"/>
      <c r="N42" s="6"/>
      <c r="O42" s="6"/>
      <c r="P42" s="6"/>
      <c r="Q42" s="6"/>
      <c r="R42" s="6"/>
      <c r="S42" s="7"/>
      <c r="T42" s="7"/>
      <c r="U42" s="7"/>
    </row>
    <row r="43" spans="1:21" s="462" customFormat="1" ht="11.25">
      <c r="A43" s="455"/>
      <c r="B43" s="455"/>
      <c r="C43" s="456"/>
      <c r="D43" s="625"/>
      <c r="E43" s="455"/>
      <c r="F43" s="455"/>
      <c r="G43" s="458">
        <v>2.8</v>
      </c>
      <c r="H43" s="459">
        <v>1.4</v>
      </c>
      <c r="I43" s="459">
        <v>0.5</v>
      </c>
      <c r="J43" s="624"/>
      <c r="K43" s="624"/>
      <c r="L43" s="624"/>
      <c r="M43" s="460"/>
      <c r="N43" s="460"/>
      <c r="O43" s="460"/>
      <c r="P43" s="460"/>
      <c r="Q43" s="460"/>
      <c r="R43" s="460"/>
      <c r="S43" s="461"/>
      <c r="T43" s="461"/>
      <c r="U43" s="461"/>
    </row>
    <row r="44" spans="1:21" s="1" customFormat="1" ht="14.25">
      <c r="A44" s="329" t="s">
        <v>304</v>
      </c>
      <c r="B44" s="329">
        <v>287</v>
      </c>
      <c r="C44" s="334" t="s">
        <v>673</v>
      </c>
      <c r="D44" s="407" t="s">
        <v>674</v>
      </c>
      <c r="E44" s="329" t="s">
        <v>301</v>
      </c>
      <c r="F44" s="371" t="s">
        <v>324</v>
      </c>
      <c r="G44" s="453">
        <v>5.03</v>
      </c>
      <c r="H44" s="454">
        <v>4.94</v>
      </c>
      <c r="I44" s="454">
        <v>4.49</v>
      </c>
      <c r="J44" s="454">
        <v>4.89</v>
      </c>
      <c r="K44" s="454" t="s">
        <v>812</v>
      </c>
      <c r="L44" s="454" t="s">
        <v>812</v>
      </c>
      <c r="M44" s="6"/>
      <c r="N44" s="6"/>
      <c r="O44" s="6"/>
      <c r="P44" s="6"/>
      <c r="Q44" s="6"/>
      <c r="R44" s="6"/>
      <c r="S44" s="7"/>
      <c r="T44" s="7"/>
      <c r="U44" s="7"/>
    </row>
    <row r="45" spans="1:21" s="462" customFormat="1" ht="11.25">
      <c r="A45" s="455"/>
      <c r="B45" s="455"/>
      <c r="C45" s="643"/>
      <c r="D45" s="644"/>
      <c r="E45" s="455"/>
      <c r="F45" s="641"/>
      <c r="G45" s="458">
        <v>2.4</v>
      </c>
      <c r="H45" s="459">
        <v>-0.1</v>
      </c>
      <c r="I45" s="459">
        <v>2</v>
      </c>
      <c r="J45" s="624"/>
      <c r="K45" s="624"/>
      <c r="L45" s="624"/>
      <c r="M45" s="460"/>
      <c r="N45" s="460"/>
      <c r="O45" s="460"/>
      <c r="P45" s="460"/>
      <c r="Q45" s="460"/>
      <c r="R45" s="460"/>
      <c r="S45" s="461"/>
      <c r="T45" s="461"/>
      <c r="U45" s="461"/>
    </row>
    <row r="46" spans="1:21" s="1" customFormat="1" ht="14.25">
      <c r="A46" s="16" t="s">
        <v>309</v>
      </c>
      <c r="B46" s="16">
        <v>2</v>
      </c>
      <c r="C46" s="43" t="s">
        <v>1120</v>
      </c>
      <c r="D46" s="51" t="s">
        <v>1121</v>
      </c>
      <c r="E46" s="15" t="s">
        <v>245</v>
      </c>
      <c r="F46" s="15" t="s">
        <v>302</v>
      </c>
      <c r="G46" s="453">
        <v>4.52</v>
      </c>
      <c r="H46" s="454">
        <v>4.86</v>
      </c>
      <c r="I46" s="454">
        <v>4.86</v>
      </c>
      <c r="J46" s="454"/>
      <c r="K46" s="454"/>
      <c r="L46" s="454"/>
      <c r="M46" s="6"/>
      <c r="N46" s="6"/>
      <c r="O46" s="6"/>
      <c r="P46" s="6"/>
      <c r="Q46" s="6"/>
      <c r="R46" s="6"/>
      <c r="S46" s="7"/>
      <c r="T46" s="7"/>
      <c r="U46" s="7"/>
    </row>
    <row r="47" spans="1:21" s="648" customFormat="1" ht="10.5">
      <c r="A47" s="645"/>
      <c r="B47" s="646"/>
      <c r="C47" s="647"/>
      <c r="D47" s="457"/>
      <c r="E47" s="470"/>
      <c r="F47" s="470"/>
      <c r="G47" s="459">
        <v>2.4</v>
      </c>
      <c r="H47" s="459">
        <v>0.5</v>
      </c>
      <c r="I47" s="459">
        <v>2.4</v>
      </c>
      <c r="J47" s="624"/>
      <c r="K47" s="624"/>
      <c r="L47" s="624"/>
      <c r="M47" s="460"/>
      <c r="N47" s="460"/>
      <c r="O47" s="460"/>
      <c r="P47" s="460"/>
      <c r="Q47" s="460"/>
      <c r="R47" s="460"/>
      <c r="S47" s="461"/>
      <c r="T47" s="461"/>
      <c r="U47" s="461"/>
    </row>
    <row r="48" spans="1:12" ht="15">
      <c r="A48" s="16"/>
      <c r="B48" s="16"/>
      <c r="C48" s="43"/>
      <c r="D48" s="51"/>
      <c r="E48" s="15"/>
      <c r="F48" s="15"/>
      <c r="G48" s="14"/>
      <c r="H48" s="14"/>
      <c r="I48" s="14"/>
      <c r="J48" s="14"/>
      <c r="K48" s="14"/>
      <c r="L48" s="14"/>
    </row>
    <row r="49" spans="1:12" ht="15">
      <c r="A49" s="42"/>
      <c r="B49" s="112"/>
      <c r="C49" s="113"/>
      <c r="D49" s="115"/>
      <c r="E49" s="40"/>
      <c r="F49" s="40"/>
      <c r="G49" s="14"/>
      <c r="H49" s="14"/>
      <c r="I49" s="14"/>
      <c r="J49" s="14"/>
      <c r="K49" s="14"/>
      <c r="L49" s="14"/>
    </row>
    <row r="50" spans="1:12" ht="15">
      <c r="A50" s="16"/>
      <c r="B50" s="16"/>
      <c r="C50" s="43"/>
      <c r="D50" s="51"/>
      <c r="E50" s="15"/>
      <c r="F50" s="15"/>
      <c r="G50" s="14"/>
      <c r="H50" s="14"/>
      <c r="I50" s="14"/>
      <c r="J50" s="14"/>
      <c r="K50" s="14"/>
      <c r="L50" s="14"/>
    </row>
    <row r="51" spans="1:12" ht="15">
      <c r="A51" s="42"/>
      <c r="B51" s="38"/>
      <c r="C51" s="39"/>
      <c r="D51" s="41"/>
      <c r="E51" s="40"/>
      <c r="F51" s="40"/>
      <c r="G51" s="14"/>
      <c r="H51" s="14"/>
      <c r="I51" s="14"/>
      <c r="J51" s="14"/>
      <c r="K51" s="14"/>
      <c r="L51" s="14"/>
    </row>
    <row r="52" spans="1:12" ht="15">
      <c r="A52" s="16"/>
      <c r="B52" s="16"/>
      <c r="C52" s="43"/>
      <c r="D52" s="51"/>
      <c r="E52" s="15"/>
      <c r="F52" s="15"/>
      <c r="G52" s="14"/>
      <c r="H52" s="14"/>
      <c r="I52" s="14"/>
      <c r="J52" s="14"/>
      <c r="K52" s="14"/>
      <c r="L52" s="14"/>
    </row>
    <row r="53" spans="1:12" ht="15">
      <c r="A53" s="16"/>
      <c r="B53" s="16"/>
      <c r="C53" s="43"/>
      <c r="D53" s="51"/>
      <c r="E53" s="15"/>
      <c r="F53" s="40"/>
      <c r="G53" s="14"/>
      <c r="H53" s="14"/>
      <c r="I53" s="14"/>
      <c r="J53" s="14"/>
      <c r="K53" s="14"/>
      <c r="L53" s="14"/>
    </row>
    <row r="54" spans="1:12" ht="15">
      <c r="A54" s="16"/>
      <c r="B54" s="16"/>
      <c r="C54" s="43"/>
      <c r="D54" s="51"/>
      <c r="E54" s="15"/>
      <c r="F54" s="15"/>
      <c r="G54" s="14"/>
      <c r="H54" s="14"/>
      <c r="I54" s="14"/>
      <c r="J54" s="14"/>
      <c r="K54" s="14"/>
      <c r="L54" s="14"/>
    </row>
    <row r="55" spans="1:12" ht="15">
      <c r="A55" s="16"/>
      <c r="B55" s="16"/>
      <c r="C55" s="43"/>
      <c r="D55" s="51"/>
      <c r="E55" s="15"/>
      <c r="F55" s="40"/>
      <c r="G55" s="14"/>
      <c r="H55" s="14"/>
      <c r="I55" s="14"/>
      <c r="J55" s="14"/>
      <c r="K55" s="14"/>
      <c r="L55" s="14"/>
    </row>
    <row r="56" spans="1:12" ht="15">
      <c r="A56" s="16"/>
      <c r="B56" s="16"/>
      <c r="C56" s="43"/>
      <c r="D56" s="51"/>
      <c r="E56" s="15"/>
      <c r="F56" s="15"/>
      <c r="G56" s="14"/>
      <c r="H56" s="14"/>
      <c r="I56" s="14"/>
      <c r="J56" s="14"/>
      <c r="K56" s="14"/>
      <c r="L56" s="14"/>
    </row>
    <row r="57" spans="1:12" ht="15">
      <c r="A57" s="16"/>
      <c r="B57" s="112"/>
      <c r="C57" s="113"/>
      <c r="D57" s="114"/>
      <c r="E57" s="15"/>
      <c r="F57" s="15"/>
      <c r="G57" s="14"/>
      <c r="H57" s="14"/>
      <c r="I57" s="14"/>
      <c r="J57" s="14"/>
      <c r="K57" s="14"/>
      <c r="L57" s="14"/>
    </row>
    <row r="58" spans="1:12" ht="15">
      <c r="A58" s="16"/>
      <c r="B58" s="16"/>
      <c r="C58" s="43"/>
      <c r="D58" s="51"/>
      <c r="E58" s="15"/>
      <c r="F58" s="15"/>
      <c r="G58" s="14"/>
      <c r="H58" s="14"/>
      <c r="I58" s="14"/>
      <c r="J58" s="14"/>
      <c r="K58" s="14"/>
      <c r="L58" s="14"/>
    </row>
  </sheetData>
  <sheetProtection/>
  <mergeCells count="7">
    <mergeCell ref="G18:L18"/>
    <mergeCell ref="A18:A19"/>
    <mergeCell ref="B18:B19"/>
    <mergeCell ref="C18:C19"/>
    <mergeCell ref="D18:D19"/>
    <mergeCell ref="E18:E19"/>
    <mergeCell ref="F18:F19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4"/>
  <dimension ref="A1:V32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6" width="9.140625" style="50" hidden="1" customWidth="1"/>
    <col min="17" max="19" width="9.140625" style="50" customWidth="1"/>
    <col min="20" max="22" width="9.140625" style="8" customWidth="1"/>
  </cols>
  <sheetData>
    <row r="1" spans="3:10" ht="15.75">
      <c r="C1" s="4" t="s">
        <v>258</v>
      </c>
      <c r="E1" s="3"/>
      <c r="F1" s="3"/>
      <c r="G1" s="3"/>
      <c r="J1" s="26" t="s">
        <v>754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</row>
    <row r="3" spans="1:16" ht="15" outlineLevel="1">
      <c r="A3" s="16">
        <v>1</v>
      </c>
      <c r="B3" s="379">
        <v>610</v>
      </c>
      <c r="C3" s="381" t="s">
        <v>712</v>
      </c>
      <c r="D3" s="382" t="s">
        <v>713</v>
      </c>
      <c r="E3" s="383" t="s">
        <v>246</v>
      </c>
      <c r="F3" s="379" t="s">
        <v>324</v>
      </c>
      <c r="G3" s="18">
        <v>18.97</v>
      </c>
      <c r="H3" s="525" t="s">
        <v>46</v>
      </c>
      <c r="I3" s="379">
        <v>8</v>
      </c>
      <c r="J3" s="419" t="s">
        <v>763</v>
      </c>
      <c r="K3" s="20"/>
      <c r="M3" s="308">
        <f>G3</f>
        <v>18.97</v>
      </c>
      <c r="N3" s="305">
        <v>0</v>
      </c>
      <c r="O3" s="306">
        <f>""</f>
      </c>
      <c r="P3" s="50" t="str">
        <f aca="true" t="shared" si="0" ref="P3:P14">VLOOKUP(M3,мужядро,2)</f>
        <v>МС</v>
      </c>
    </row>
    <row r="4" spans="1:16" ht="15" outlineLevel="1">
      <c r="A4" s="16">
        <v>2</v>
      </c>
      <c r="B4" s="371">
        <v>273</v>
      </c>
      <c r="C4" s="338" t="s">
        <v>732</v>
      </c>
      <c r="D4" s="370">
        <v>34335</v>
      </c>
      <c r="E4" s="371" t="s">
        <v>733</v>
      </c>
      <c r="F4" s="371" t="s">
        <v>324</v>
      </c>
      <c r="G4" s="18">
        <v>17.68</v>
      </c>
      <c r="H4" s="525" t="s">
        <v>46</v>
      </c>
      <c r="I4" s="374">
        <v>7</v>
      </c>
      <c r="J4" s="437" t="s">
        <v>761</v>
      </c>
      <c r="K4" s="20"/>
      <c r="M4" s="308">
        <f aca="true" t="shared" si="1" ref="M4:M14">G4</f>
        <v>17.68</v>
      </c>
      <c r="N4" s="305">
        <v>1</v>
      </c>
      <c r="O4" s="306" t="s">
        <v>50</v>
      </c>
      <c r="P4" s="50" t="str">
        <f t="shared" si="0"/>
        <v>МС</v>
      </c>
    </row>
    <row r="5" spans="1:16" ht="15" outlineLevel="1">
      <c r="A5" s="16">
        <v>3</v>
      </c>
      <c r="B5" s="371">
        <v>2</v>
      </c>
      <c r="C5" s="338" t="s">
        <v>938</v>
      </c>
      <c r="D5" s="370">
        <v>34092</v>
      </c>
      <c r="E5" s="371" t="s">
        <v>250</v>
      </c>
      <c r="F5" s="371"/>
      <c r="G5" s="18">
        <v>14.29</v>
      </c>
      <c r="H5" s="525">
        <v>2</v>
      </c>
      <c r="I5" s="371" t="s">
        <v>309</v>
      </c>
      <c r="J5" s="447"/>
      <c r="K5" s="20"/>
      <c r="M5" s="308">
        <f t="shared" si="1"/>
        <v>14.29</v>
      </c>
      <c r="N5" s="305">
        <v>3.4</v>
      </c>
      <c r="O5" s="306" t="s">
        <v>50</v>
      </c>
      <c r="P5" s="50">
        <f t="shared" si="0"/>
        <v>1</v>
      </c>
    </row>
    <row r="6" spans="1:16" ht="15" outlineLevel="1">
      <c r="A6" s="16">
        <v>4</v>
      </c>
      <c r="B6" s="329">
        <v>167</v>
      </c>
      <c r="C6" s="333" t="s">
        <v>709</v>
      </c>
      <c r="D6" s="366">
        <v>34004</v>
      </c>
      <c r="E6" s="366" t="s">
        <v>247</v>
      </c>
      <c r="F6" s="329" t="s">
        <v>324</v>
      </c>
      <c r="G6" s="18">
        <v>13.59</v>
      </c>
      <c r="H6" s="525">
        <v>2</v>
      </c>
      <c r="I6" s="329">
        <v>6</v>
      </c>
      <c r="J6" s="205" t="s">
        <v>762</v>
      </c>
      <c r="K6" s="20"/>
      <c r="M6" s="308">
        <f t="shared" si="1"/>
        <v>13.59</v>
      </c>
      <c r="N6" s="305">
        <v>6.5</v>
      </c>
      <c r="O6" s="306" t="s">
        <v>50</v>
      </c>
      <c r="P6" s="50">
        <f t="shared" si="0"/>
        <v>2</v>
      </c>
    </row>
    <row r="7" spans="1:16" ht="15" outlineLevel="1">
      <c r="A7" s="16">
        <v>5</v>
      </c>
      <c r="B7" s="415" t="s">
        <v>758</v>
      </c>
      <c r="C7" s="442" t="s">
        <v>759</v>
      </c>
      <c r="D7" s="415" t="s">
        <v>760</v>
      </c>
      <c r="E7" s="397" t="s">
        <v>245</v>
      </c>
      <c r="F7" s="397" t="s">
        <v>324</v>
      </c>
      <c r="G7" s="18">
        <v>13.3</v>
      </c>
      <c r="H7" s="525">
        <v>2</v>
      </c>
      <c r="I7" s="444" t="s">
        <v>309</v>
      </c>
      <c r="J7" s="446" t="s">
        <v>753</v>
      </c>
      <c r="K7" s="20"/>
      <c r="M7" s="308">
        <f t="shared" si="1"/>
        <v>13.3</v>
      </c>
      <c r="N7" s="305">
        <v>7.5</v>
      </c>
      <c r="O7" s="306" t="s">
        <v>50</v>
      </c>
      <c r="P7" s="50">
        <f t="shared" si="0"/>
        <v>2</v>
      </c>
    </row>
    <row r="8" spans="1:16" ht="15" outlineLevel="1">
      <c r="A8" s="16">
        <v>6</v>
      </c>
      <c r="B8" s="329">
        <v>332</v>
      </c>
      <c r="C8" s="333" t="s">
        <v>728</v>
      </c>
      <c r="D8" s="387" t="s">
        <v>729</v>
      </c>
      <c r="E8" s="329" t="s">
        <v>328</v>
      </c>
      <c r="F8" s="329" t="s">
        <v>329</v>
      </c>
      <c r="G8" s="18">
        <v>13.23</v>
      </c>
      <c r="H8" s="525">
        <v>2</v>
      </c>
      <c r="I8" s="329">
        <v>5</v>
      </c>
      <c r="J8" s="336" t="s">
        <v>488</v>
      </c>
      <c r="K8" s="20"/>
      <c r="M8" s="308">
        <f t="shared" si="1"/>
        <v>13.23</v>
      </c>
      <c r="N8" s="305">
        <v>10</v>
      </c>
      <c r="O8" s="306">
        <v>3</v>
      </c>
      <c r="P8" s="50">
        <f t="shared" si="0"/>
        <v>2</v>
      </c>
    </row>
    <row r="9" spans="1:16" ht="15" outlineLevel="1">
      <c r="A9" s="16"/>
      <c r="B9" s="371"/>
      <c r="C9" s="334"/>
      <c r="D9" s="370"/>
      <c r="E9" s="370"/>
      <c r="F9" s="371"/>
      <c r="G9" s="18"/>
      <c r="H9" s="525"/>
      <c r="I9" s="371"/>
      <c r="J9" s="424"/>
      <c r="K9" s="20"/>
      <c r="M9" s="308">
        <f t="shared" si="1"/>
        <v>0</v>
      </c>
      <c r="N9" s="305">
        <v>12</v>
      </c>
      <c r="O9" s="306">
        <v>2</v>
      </c>
      <c r="P9" s="50">
        <f t="shared" si="0"/>
      </c>
    </row>
    <row r="10" spans="1:16" ht="15" hidden="1" outlineLevel="1">
      <c r="A10" s="16"/>
      <c r="B10" s="329"/>
      <c r="C10" s="333"/>
      <c r="D10" s="366"/>
      <c r="E10" s="366"/>
      <c r="F10" s="329"/>
      <c r="G10" s="18"/>
      <c r="H10" s="525"/>
      <c r="I10" s="329"/>
      <c r="J10" s="445"/>
      <c r="K10" s="20"/>
      <c r="M10" s="308">
        <f t="shared" si="1"/>
        <v>0</v>
      </c>
      <c r="N10" s="305">
        <v>14</v>
      </c>
      <c r="O10" s="306">
        <v>1</v>
      </c>
      <c r="P10" s="50">
        <f t="shared" si="0"/>
      </c>
    </row>
    <row r="11" spans="1:16" ht="15" hidden="1" outlineLevel="1">
      <c r="A11" s="16"/>
      <c r="B11" s="399"/>
      <c r="C11" s="400"/>
      <c r="D11" s="390"/>
      <c r="E11" s="397"/>
      <c r="F11" s="397"/>
      <c r="G11" s="18"/>
      <c r="H11" s="525"/>
      <c r="I11" s="444"/>
      <c r="J11" s="430"/>
      <c r="K11" s="20"/>
      <c r="M11" s="308">
        <f t="shared" si="1"/>
        <v>0</v>
      </c>
      <c r="N11" s="305">
        <v>15.6</v>
      </c>
      <c r="O11" s="306" t="s">
        <v>46</v>
      </c>
      <c r="P11" s="50">
        <f t="shared" si="0"/>
      </c>
    </row>
    <row r="12" spans="1:16" ht="15" hidden="1" outlineLevel="1">
      <c r="A12" s="16"/>
      <c r="B12" s="379"/>
      <c r="C12" s="403"/>
      <c r="D12" s="404"/>
      <c r="E12" s="383"/>
      <c r="F12" s="379"/>
      <c r="G12" s="18"/>
      <c r="H12" s="525"/>
      <c r="I12" s="379"/>
      <c r="J12" s="419"/>
      <c r="K12" s="20"/>
      <c r="M12" s="308">
        <f t="shared" si="1"/>
        <v>0</v>
      </c>
      <c r="N12" s="305">
        <v>17.5</v>
      </c>
      <c r="O12" s="306" t="s">
        <v>58</v>
      </c>
      <c r="P12" s="50">
        <f t="shared" si="0"/>
      </c>
    </row>
    <row r="13" spans="1:16" ht="15" hidden="1" outlineLevel="1">
      <c r="A13" s="16"/>
      <c r="B13" s="329"/>
      <c r="C13" s="331"/>
      <c r="D13" s="366"/>
      <c r="E13" s="383"/>
      <c r="F13" s="383"/>
      <c r="G13" s="18"/>
      <c r="H13" s="525"/>
      <c r="I13" s="391"/>
      <c r="J13" s="336"/>
      <c r="K13" s="20"/>
      <c r="M13" s="308">
        <f t="shared" si="1"/>
        <v>0</v>
      </c>
      <c r="N13" s="305">
        <v>20</v>
      </c>
      <c r="O13" s="306" t="s">
        <v>44</v>
      </c>
      <c r="P13" s="50">
        <f t="shared" si="0"/>
      </c>
    </row>
    <row r="14" spans="1:16" ht="15" hidden="1" outlineLevel="1">
      <c r="A14" s="16"/>
      <c r="B14" s="77"/>
      <c r="C14" s="250"/>
      <c r="D14" s="242"/>
      <c r="E14" s="46"/>
      <c r="F14" s="77"/>
      <c r="G14" s="18"/>
      <c r="H14" s="265">
        <f>P14</f>
      </c>
      <c r="I14" s="77"/>
      <c r="J14" s="250"/>
      <c r="K14" s="20"/>
      <c r="M14" s="308">
        <f t="shared" si="1"/>
        <v>0</v>
      </c>
      <c r="N14" s="305">
        <v>22.1</v>
      </c>
      <c r="O14" s="306" t="s">
        <v>43</v>
      </c>
      <c r="P14" s="50">
        <f t="shared" si="0"/>
      </c>
    </row>
    <row r="15" spans="1:22" s="1" customFormat="1" ht="15.75" collapsed="1">
      <c r="A15" s="3"/>
      <c r="B15" s="3"/>
      <c r="C15" s="22"/>
      <c r="D15" s="5"/>
      <c r="E15" s="356" t="s">
        <v>293</v>
      </c>
      <c r="F15" s="356" t="s">
        <v>764</v>
      </c>
      <c r="G15" s="3"/>
      <c r="H15" s="3"/>
      <c r="I15" s="3"/>
      <c r="J15" s="3"/>
      <c r="K15" s="6"/>
      <c r="L15" s="6"/>
      <c r="M15" s="6"/>
      <c r="N15" s="305"/>
      <c r="O15" s="306"/>
      <c r="P15" s="6"/>
      <c r="Q15" s="6"/>
      <c r="R15" s="6"/>
      <c r="S15" s="6"/>
      <c r="T15" s="7"/>
      <c r="U15" s="7"/>
      <c r="V15" s="7"/>
    </row>
    <row r="16" spans="1:22" s="1" customFormat="1" ht="22.5" customHeight="1">
      <c r="A16" s="788" t="s">
        <v>22</v>
      </c>
      <c r="B16" s="786" t="s">
        <v>2</v>
      </c>
      <c r="C16" s="793" t="s">
        <v>1</v>
      </c>
      <c r="D16" s="791" t="s">
        <v>3</v>
      </c>
      <c r="E16" s="786" t="s">
        <v>36</v>
      </c>
      <c r="F16" s="786" t="s">
        <v>469</v>
      </c>
      <c r="G16" s="786" t="s">
        <v>10</v>
      </c>
      <c r="H16" s="786"/>
      <c r="I16" s="786"/>
      <c r="J16" s="786"/>
      <c r="K16" s="786"/>
      <c r="L16" s="790"/>
      <c r="M16" s="6"/>
      <c r="N16" s="305"/>
      <c r="O16" s="306"/>
      <c r="P16" s="6"/>
      <c r="Q16" s="6"/>
      <c r="R16" s="6"/>
      <c r="S16" s="6"/>
      <c r="T16" s="7"/>
      <c r="U16" s="7"/>
      <c r="V16" s="7"/>
    </row>
    <row r="17" spans="1:22" s="1" customFormat="1" ht="22.5" customHeight="1">
      <c r="A17" s="789"/>
      <c r="B17" s="787"/>
      <c r="C17" s="794"/>
      <c r="D17" s="792"/>
      <c r="E17" s="787"/>
      <c r="F17" s="787"/>
      <c r="G17" s="31">
        <v>1</v>
      </c>
      <c r="H17" s="31">
        <v>2</v>
      </c>
      <c r="I17" s="31">
        <v>3</v>
      </c>
      <c r="J17" s="31">
        <v>4</v>
      </c>
      <c r="K17" s="31">
        <v>5</v>
      </c>
      <c r="L17" s="32">
        <v>6</v>
      </c>
      <c r="M17" s="6"/>
      <c r="N17" s="6"/>
      <c r="O17" s="6"/>
      <c r="P17" s="6"/>
      <c r="Q17" s="6"/>
      <c r="R17" s="6"/>
      <c r="S17" s="6"/>
      <c r="T17" s="7"/>
      <c r="U17" s="7"/>
      <c r="V17" s="7"/>
    </row>
    <row r="18" spans="1:22" s="1" customFormat="1" ht="14.25">
      <c r="A18" s="444" t="s">
        <v>309</v>
      </c>
      <c r="B18" s="415" t="s">
        <v>758</v>
      </c>
      <c r="C18" s="442" t="s">
        <v>759</v>
      </c>
      <c r="D18" s="415" t="s">
        <v>760</v>
      </c>
      <c r="E18" s="397" t="s">
        <v>245</v>
      </c>
      <c r="F18" s="397" t="s">
        <v>324</v>
      </c>
      <c r="G18" s="79" t="s">
        <v>810</v>
      </c>
      <c r="H18" s="14">
        <v>12.36</v>
      </c>
      <c r="I18" s="14">
        <v>12.56</v>
      </c>
      <c r="J18" s="14">
        <v>12.49</v>
      </c>
      <c r="K18" s="14" t="s">
        <v>810</v>
      </c>
      <c r="L18" s="14">
        <v>13.3</v>
      </c>
      <c r="M18" s="6"/>
      <c r="N18" s="6"/>
      <c r="O18" s="6"/>
      <c r="P18" s="6"/>
      <c r="Q18" s="6"/>
      <c r="R18" s="6"/>
      <c r="S18" s="6"/>
      <c r="T18" s="7"/>
      <c r="U18" s="7"/>
      <c r="V18" s="7"/>
    </row>
    <row r="19" spans="1:22" s="1" customFormat="1" ht="14.25">
      <c r="A19" s="379" t="s">
        <v>304</v>
      </c>
      <c r="B19" s="379">
        <v>610</v>
      </c>
      <c r="C19" s="381" t="s">
        <v>712</v>
      </c>
      <c r="D19" s="382" t="s">
        <v>713</v>
      </c>
      <c r="E19" s="383" t="s">
        <v>246</v>
      </c>
      <c r="F19" s="379" t="s">
        <v>324</v>
      </c>
      <c r="G19" s="79">
        <v>18.97</v>
      </c>
      <c r="H19" s="14">
        <v>18.19</v>
      </c>
      <c r="I19" s="14">
        <v>18.63</v>
      </c>
      <c r="J19" s="14" t="s">
        <v>810</v>
      </c>
      <c r="K19" s="14" t="s">
        <v>810</v>
      </c>
      <c r="L19" s="14">
        <v>18.13</v>
      </c>
      <c r="M19" s="6"/>
      <c r="N19" s="6"/>
      <c r="O19" s="6"/>
      <c r="P19" s="6"/>
      <c r="Q19" s="6"/>
      <c r="R19" s="6"/>
      <c r="S19" s="6"/>
      <c r="T19" s="7"/>
      <c r="U19" s="7"/>
      <c r="V19" s="7"/>
    </row>
    <row r="20" spans="1:22" s="1" customFormat="1" ht="14.25">
      <c r="A20" s="374" t="s">
        <v>304</v>
      </c>
      <c r="B20" s="339">
        <v>114</v>
      </c>
      <c r="C20" s="364" t="s">
        <v>757</v>
      </c>
      <c r="D20" s="365">
        <v>34335</v>
      </c>
      <c r="E20" s="339" t="s">
        <v>248</v>
      </c>
      <c r="F20" s="339" t="s">
        <v>296</v>
      </c>
      <c r="G20" s="79">
        <v>17.68</v>
      </c>
      <c r="H20" s="14">
        <v>17.47</v>
      </c>
      <c r="I20" s="14" t="s">
        <v>875</v>
      </c>
      <c r="J20" s="14" t="s">
        <v>875</v>
      </c>
      <c r="K20" s="14" t="s">
        <v>875</v>
      </c>
      <c r="L20" s="14" t="s">
        <v>875</v>
      </c>
      <c r="M20" s="6"/>
      <c r="N20" s="6"/>
      <c r="O20" s="6"/>
      <c r="P20" s="6"/>
      <c r="Q20" s="6"/>
      <c r="R20" s="6"/>
      <c r="S20" s="6"/>
      <c r="T20" s="7"/>
      <c r="U20" s="7"/>
      <c r="V20" s="7"/>
    </row>
    <row r="21" spans="1:22" s="1" customFormat="1" ht="14.25">
      <c r="A21" s="329" t="s">
        <v>304</v>
      </c>
      <c r="B21" s="329">
        <v>332</v>
      </c>
      <c r="C21" s="333" t="s">
        <v>728</v>
      </c>
      <c r="D21" s="387" t="s">
        <v>729</v>
      </c>
      <c r="E21" s="329" t="s">
        <v>328</v>
      </c>
      <c r="F21" s="329" t="s">
        <v>329</v>
      </c>
      <c r="G21" s="79">
        <v>11.72</v>
      </c>
      <c r="H21" s="14">
        <v>12.4</v>
      </c>
      <c r="I21" s="14">
        <v>12.92</v>
      </c>
      <c r="J21" s="14" t="s">
        <v>810</v>
      </c>
      <c r="K21" s="14" t="s">
        <v>810</v>
      </c>
      <c r="L21" s="14">
        <v>13.23</v>
      </c>
      <c r="M21" s="6"/>
      <c r="N21" s="6"/>
      <c r="O21" s="6"/>
      <c r="P21" s="6"/>
      <c r="Q21" s="6"/>
      <c r="R21" s="6"/>
      <c r="S21" s="6"/>
      <c r="T21" s="7"/>
      <c r="U21" s="7"/>
      <c r="V21" s="7"/>
    </row>
    <row r="22" spans="1:22" s="1" customFormat="1" ht="14.25">
      <c r="A22" s="329" t="s">
        <v>304</v>
      </c>
      <c r="B22" s="329">
        <v>167</v>
      </c>
      <c r="C22" s="333" t="s">
        <v>709</v>
      </c>
      <c r="D22" s="366">
        <v>34004</v>
      </c>
      <c r="E22" s="366" t="s">
        <v>247</v>
      </c>
      <c r="F22" s="329" t="s">
        <v>324</v>
      </c>
      <c r="G22" s="79">
        <v>13.53</v>
      </c>
      <c r="H22" s="14" t="s">
        <v>810</v>
      </c>
      <c r="I22" s="14" t="s">
        <v>810</v>
      </c>
      <c r="J22" s="14">
        <v>13.59</v>
      </c>
      <c r="K22" s="14" t="s">
        <v>810</v>
      </c>
      <c r="L22" s="14" t="s">
        <v>810</v>
      </c>
      <c r="M22" s="6"/>
      <c r="N22" s="6"/>
      <c r="O22" s="6"/>
      <c r="P22" s="6"/>
      <c r="Q22" s="6"/>
      <c r="R22" s="6"/>
      <c r="S22" s="6"/>
      <c r="T22" s="7"/>
      <c r="U22" s="7"/>
      <c r="V22" s="7"/>
    </row>
    <row r="23" spans="1:22" s="1" customFormat="1" ht="14.25">
      <c r="A23" s="371" t="s">
        <v>309</v>
      </c>
      <c r="B23" s="371">
        <v>2</v>
      </c>
      <c r="C23" s="338" t="s">
        <v>938</v>
      </c>
      <c r="D23" s="370">
        <v>34092</v>
      </c>
      <c r="E23" s="371" t="s">
        <v>250</v>
      </c>
      <c r="F23" s="371"/>
      <c r="G23" s="79">
        <v>13.74</v>
      </c>
      <c r="H23" s="14">
        <v>14.18</v>
      </c>
      <c r="I23" s="14" t="s">
        <v>810</v>
      </c>
      <c r="J23" s="14">
        <v>14.29</v>
      </c>
      <c r="K23" s="14" t="s">
        <v>810</v>
      </c>
      <c r="L23" s="14" t="s">
        <v>810</v>
      </c>
      <c r="M23" s="6"/>
      <c r="N23" s="6"/>
      <c r="O23" s="6"/>
      <c r="P23" s="6"/>
      <c r="Q23" s="6"/>
      <c r="R23" s="6"/>
      <c r="S23" s="6"/>
      <c r="T23" s="7"/>
      <c r="U23" s="7"/>
      <c r="V23" s="7"/>
    </row>
    <row r="24" spans="1:22" s="1" customFormat="1" ht="14.25">
      <c r="A24" s="371"/>
      <c r="B24" s="371"/>
      <c r="C24" s="334"/>
      <c r="D24" s="370"/>
      <c r="E24" s="370"/>
      <c r="F24" s="371"/>
      <c r="G24" s="79"/>
      <c r="H24" s="14"/>
      <c r="I24" s="14"/>
      <c r="J24" s="14"/>
      <c r="K24" s="14"/>
      <c r="L24" s="14"/>
      <c r="M24" s="6"/>
      <c r="N24" s="6"/>
      <c r="O24" s="6"/>
      <c r="P24" s="6"/>
      <c r="Q24" s="6"/>
      <c r="R24" s="6"/>
      <c r="S24" s="6"/>
      <c r="T24" s="7"/>
      <c r="U24" s="7"/>
      <c r="V24" s="7"/>
    </row>
    <row r="25" spans="1:22" s="1" customFormat="1" ht="14.25">
      <c r="A25" s="329"/>
      <c r="B25" s="329"/>
      <c r="C25" s="333"/>
      <c r="D25" s="366"/>
      <c r="E25" s="366"/>
      <c r="F25" s="329"/>
      <c r="G25" s="79"/>
      <c r="H25" s="14"/>
      <c r="I25" s="14"/>
      <c r="J25" s="14"/>
      <c r="K25" s="14"/>
      <c r="L25" s="14"/>
      <c r="M25" s="6"/>
      <c r="N25" s="6"/>
      <c r="O25" s="6"/>
      <c r="P25" s="6"/>
      <c r="Q25" s="6"/>
      <c r="R25" s="6"/>
      <c r="S25" s="6"/>
      <c r="T25" s="7"/>
      <c r="U25" s="7"/>
      <c r="V25" s="7"/>
    </row>
    <row r="26" spans="1:22" s="1" customFormat="1" ht="14.25">
      <c r="A26" s="444"/>
      <c r="B26" s="399"/>
      <c r="C26" s="400"/>
      <c r="D26" s="390"/>
      <c r="E26" s="397"/>
      <c r="F26" s="397"/>
      <c r="G26" s="79"/>
      <c r="H26" s="14"/>
      <c r="I26" s="14"/>
      <c r="J26" s="14"/>
      <c r="K26" s="14"/>
      <c r="L26" s="14"/>
      <c r="M26" s="6"/>
      <c r="N26" s="6"/>
      <c r="O26" s="6"/>
      <c r="P26" s="6"/>
      <c r="Q26" s="6"/>
      <c r="R26" s="6"/>
      <c r="S26" s="6"/>
      <c r="T26" s="7"/>
      <c r="U26" s="7"/>
      <c r="V26" s="7"/>
    </row>
    <row r="27" spans="1:22" s="1" customFormat="1" ht="14.25">
      <c r="A27" s="379"/>
      <c r="B27" s="379"/>
      <c r="C27" s="403"/>
      <c r="D27" s="404"/>
      <c r="E27" s="383"/>
      <c r="F27" s="379"/>
      <c r="G27" s="79"/>
      <c r="H27" s="14"/>
      <c r="I27" s="14"/>
      <c r="J27" s="14"/>
      <c r="K27" s="14"/>
      <c r="L27" s="14"/>
      <c r="M27" s="6"/>
      <c r="N27" s="6"/>
      <c r="O27" s="6"/>
      <c r="P27" s="6"/>
      <c r="Q27" s="6"/>
      <c r="R27" s="6"/>
      <c r="S27" s="6"/>
      <c r="T27" s="7"/>
      <c r="U27" s="7"/>
      <c r="V27" s="7"/>
    </row>
    <row r="28" spans="1:22" s="1" customFormat="1" ht="14.25">
      <c r="A28" s="391"/>
      <c r="B28" s="329"/>
      <c r="C28" s="331"/>
      <c r="D28" s="366"/>
      <c r="E28" s="383"/>
      <c r="F28" s="383"/>
      <c r="G28" s="18"/>
      <c r="H28" s="14"/>
      <c r="I28" s="14"/>
      <c r="J28" s="14"/>
      <c r="K28" s="14"/>
      <c r="L28" s="14"/>
      <c r="M28" s="6"/>
      <c r="N28" s="6"/>
      <c r="O28" s="6"/>
      <c r="P28" s="6"/>
      <c r="Q28" s="6"/>
      <c r="R28" s="6"/>
      <c r="S28" s="6"/>
      <c r="T28" s="7"/>
      <c r="U28" s="7"/>
      <c r="V28" s="7"/>
    </row>
    <row r="29" spans="1:22" s="1" customFormat="1" ht="14.25">
      <c r="A29" s="3"/>
      <c r="B29" s="77"/>
      <c r="C29" s="17"/>
      <c r="D29" s="97"/>
      <c r="E29" s="15"/>
      <c r="F29" s="15"/>
      <c r="G29" s="15"/>
      <c r="H29" s="14"/>
      <c r="I29" s="3"/>
      <c r="J29" s="3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  <c r="V29" s="7"/>
    </row>
    <row r="30" spans="1:22" s="1" customFormat="1" ht="14.25">
      <c r="A30" s="3"/>
      <c r="B30" s="77"/>
      <c r="C30" s="17"/>
      <c r="D30" s="46"/>
      <c r="E30" s="19"/>
      <c r="F30" s="19"/>
      <c r="G30" s="19"/>
      <c r="H30" s="14"/>
      <c r="I30" s="3"/>
      <c r="J30" s="3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  <c r="V30" s="7"/>
    </row>
    <row r="31" spans="1:22" s="1" customFormat="1" ht="14.25">
      <c r="A31" s="3"/>
      <c r="B31" s="77"/>
      <c r="C31" s="17"/>
      <c r="D31" s="46"/>
      <c r="E31" s="19"/>
      <c r="F31" s="19"/>
      <c r="G31" s="19"/>
      <c r="H31" s="14"/>
      <c r="I31" s="3"/>
      <c r="J31" s="3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  <c r="V31" s="7"/>
    </row>
    <row r="32" spans="1:22" s="1" customFormat="1" ht="14.25">
      <c r="A32" s="3"/>
      <c r="B32" s="77"/>
      <c r="C32" s="17"/>
      <c r="D32" s="46"/>
      <c r="E32" s="19"/>
      <c r="F32" s="19"/>
      <c r="G32" s="19"/>
      <c r="H32" s="14"/>
      <c r="I32" s="3"/>
      <c r="J32" s="3"/>
      <c r="K32" s="6"/>
      <c r="L32" s="6"/>
      <c r="M32" s="6"/>
      <c r="N32" s="6"/>
      <c r="O32" s="6"/>
      <c r="P32" s="6"/>
      <c r="Q32" s="6"/>
      <c r="R32" s="6"/>
      <c r="S32" s="6"/>
      <c r="T32" s="7"/>
      <c r="U32" s="7"/>
      <c r="V32" s="7"/>
    </row>
  </sheetData>
  <sheetProtection/>
  <mergeCells count="7">
    <mergeCell ref="G16:L16"/>
    <mergeCell ref="D16:D17"/>
    <mergeCell ref="A16:A17"/>
    <mergeCell ref="B16:B17"/>
    <mergeCell ref="C16:C17"/>
    <mergeCell ref="E16:E17"/>
    <mergeCell ref="F16:F17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5"/>
  <dimension ref="A1:X33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21" width="9.140625" style="50" customWidth="1"/>
    <col min="22" max="24" width="9.140625" style="8" customWidth="1"/>
  </cols>
  <sheetData>
    <row r="1" spans="3:10" ht="15.75">
      <c r="C1" s="4" t="s">
        <v>278</v>
      </c>
      <c r="E1" s="3"/>
      <c r="F1" s="3"/>
      <c r="G1" s="3"/>
      <c r="J1" s="26" t="s">
        <v>756</v>
      </c>
    </row>
    <row r="2" spans="1:13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  <c r="M2" s="96"/>
    </row>
    <row r="3" spans="1:13" ht="15" outlineLevel="1">
      <c r="A3" s="15">
        <v>1</v>
      </c>
      <c r="B3" s="374">
        <v>472</v>
      </c>
      <c r="C3" s="377" t="s">
        <v>707</v>
      </c>
      <c r="D3" s="378">
        <v>34268</v>
      </c>
      <c r="E3" s="374" t="s">
        <v>245</v>
      </c>
      <c r="F3" s="374" t="s">
        <v>296</v>
      </c>
      <c r="G3" s="18">
        <v>15.27</v>
      </c>
      <c r="H3" s="78" t="s">
        <v>46</v>
      </c>
      <c r="I3" s="374">
        <v>8</v>
      </c>
      <c r="J3" s="423" t="s">
        <v>746</v>
      </c>
      <c r="K3" s="17"/>
      <c r="M3" s="96"/>
    </row>
    <row r="4" spans="1:13" ht="15" outlineLevel="1">
      <c r="A4" s="15">
        <v>2</v>
      </c>
      <c r="B4" s="379">
        <v>203</v>
      </c>
      <c r="C4" s="403" t="s">
        <v>717</v>
      </c>
      <c r="D4" s="404" t="s">
        <v>718</v>
      </c>
      <c r="E4" s="383" t="s">
        <v>246</v>
      </c>
      <c r="F4" s="379" t="s">
        <v>324</v>
      </c>
      <c r="G4" s="18">
        <v>14.32</v>
      </c>
      <c r="H4" s="78" t="s">
        <v>46</v>
      </c>
      <c r="I4" s="379">
        <v>7</v>
      </c>
      <c r="J4" s="419" t="s">
        <v>749</v>
      </c>
      <c r="K4" s="17"/>
      <c r="M4" s="96"/>
    </row>
    <row r="5" spans="1:13" ht="15" outlineLevel="1">
      <c r="A5" s="15">
        <v>3</v>
      </c>
      <c r="B5" s="329">
        <v>221</v>
      </c>
      <c r="C5" s="381" t="s">
        <v>719</v>
      </c>
      <c r="D5" s="330">
        <v>1995</v>
      </c>
      <c r="E5" s="383" t="s">
        <v>246</v>
      </c>
      <c r="F5" s="383" t="s">
        <v>302</v>
      </c>
      <c r="G5" s="18">
        <v>13.74</v>
      </c>
      <c r="H5" s="78">
        <v>1</v>
      </c>
      <c r="I5" s="391" t="s">
        <v>309</v>
      </c>
      <c r="J5" s="336" t="s">
        <v>750</v>
      </c>
      <c r="K5" s="17"/>
      <c r="M5" s="96"/>
    </row>
    <row r="6" spans="1:13" ht="15" outlineLevel="1">
      <c r="A6" s="15">
        <v>4</v>
      </c>
      <c r="B6" s="371">
        <v>295</v>
      </c>
      <c r="C6" s="334" t="s">
        <v>743</v>
      </c>
      <c r="D6" s="370">
        <v>34679</v>
      </c>
      <c r="E6" s="370" t="s">
        <v>301</v>
      </c>
      <c r="F6" s="371" t="s">
        <v>302</v>
      </c>
      <c r="G6" s="18">
        <v>13.47</v>
      </c>
      <c r="H6" s="78">
        <v>1</v>
      </c>
      <c r="I6" s="371">
        <v>6</v>
      </c>
      <c r="J6" s="424" t="s">
        <v>751</v>
      </c>
      <c r="K6" s="17"/>
      <c r="M6" s="96"/>
    </row>
    <row r="7" spans="1:13" ht="15" outlineLevel="1">
      <c r="A7" s="15">
        <v>6</v>
      </c>
      <c r="B7" s="329">
        <v>159</v>
      </c>
      <c r="C7" s="333" t="s">
        <v>710</v>
      </c>
      <c r="D7" s="366">
        <v>34250</v>
      </c>
      <c r="E7" s="366" t="s">
        <v>247</v>
      </c>
      <c r="F7" s="329" t="s">
        <v>324</v>
      </c>
      <c r="G7" s="18">
        <v>12.34</v>
      </c>
      <c r="H7" s="78">
        <v>1</v>
      </c>
      <c r="I7" s="329">
        <v>5</v>
      </c>
      <c r="J7" s="445" t="s">
        <v>748</v>
      </c>
      <c r="K7" s="17"/>
      <c r="M7" s="96"/>
    </row>
    <row r="8" spans="1:13" ht="15" outlineLevel="1">
      <c r="A8" s="15">
        <v>7</v>
      </c>
      <c r="B8" s="374">
        <v>459</v>
      </c>
      <c r="C8" s="377" t="s">
        <v>708</v>
      </c>
      <c r="D8" s="378">
        <v>33995</v>
      </c>
      <c r="E8" s="374" t="s">
        <v>245</v>
      </c>
      <c r="F8" s="374" t="s">
        <v>296</v>
      </c>
      <c r="G8" s="18">
        <v>11.92</v>
      </c>
      <c r="H8" s="78">
        <v>2</v>
      </c>
      <c r="I8" s="374">
        <v>4</v>
      </c>
      <c r="J8" s="423" t="s">
        <v>747</v>
      </c>
      <c r="K8" s="17"/>
      <c r="M8" s="96"/>
    </row>
    <row r="9" spans="1:13" ht="15" outlineLevel="1">
      <c r="A9" s="15">
        <v>8</v>
      </c>
      <c r="B9" s="329">
        <v>250</v>
      </c>
      <c r="C9" s="331" t="s">
        <v>615</v>
      </c>
      <c r="D9" s="366" t="s">
        <v>616</v>
      </c>
      <c r="E9" s="383" t="s">
        <v>246</v>
      </c>
      <c r="F9" s="383" t="s">
        <v>298</v>
      </c>
      <c r="G9" s="18">
        <v>11.42</v>
      </c>
      <c r="H9" s="78">
        <v>2</v>
      </c>
      <c r="I9" s="391">
        <v>3</v>
      </c>
      <c r="J9" s="336" t="s">
        <v>626</v>
      </c>
      <c r="K9" s="17"/>
      <c r="M9" s="96"/>
    </row>
    <row r="10" spans="1:13" ht="15" outlineLevel="1">
      <c r="A10" s="15">
        <v>9</v>
      </c>
      <c r="B10" s="339">
        <v>126</v>
      </c>
      <c r="C10" s="364" t="s">
        <v>702</v>
      </c>
      <c r="D10" s="365">
        <v>34542</v>
      </c>
      <c r="E10" s="374" t="s">
        <v>248</v>
      </c>
      <c r="F10" s="339" t="s">
        <v>296</v>
      </c>
      <c r="G10" s="18">
        <v>10.92</v>
      </c>
      <c r="H10" s="78">
        <v>2</v>
      </c>
      <c r="I10" s="374">
        <v>2</v>
      </c>
      <c r="J10" s="418" t="s">
        <v>745</v>
      </c>
      <c r="K10" s="17"/>
      <c r="M10" s="96"/>
    </row>
    <row r="11" spans="1:13" ht="15" outlineLevel="1">
      <c r="A11" s="15">
        <v>10</v>
      </c>
      <c r="B11" s="329">
        <v>321</v>
      </c>
      <c r="C11" s="333" t="s">
        <v>648</v>
      </c>
      <c r="D11" s="387" t="s">
        <v>725</v>
      </c>
      <c r="E11" s="329" t="s">
        <v>328</v>
      </c>
      <c r="F11" s="329" t="s">
        <v>329</v>
      </c>
      <c r="G11" s="18">
        <v>10.28</v>
      </c>
      <c r="H11" s="78">
        <v>2</v>
      </c>
      <c r="I11" s="329">
        <v>1</v>
      </c>
      <c r="J11" s="336" t="s">
        <v>652</v>
      </c>
      <c r="K11" s="17"/>
      <c r="M11" s="96"/>
    </row>
    <row r="12" spans="1:13" ht="15" outlineLevel="1">
      <c r="A12" s="15"/>
      <c r="B12" s="399">
        <v>51</v>
      </c>
      <c r="C12" s="400" t="s">
        <v>744</v>
      </c>
      <c r="D12" s="390">
        <v>35002</v>
      </c>
      <c r="E12" s="397" t="s">
        <v>245</v>
      </c>
      <c r="F12" s="397" t="s">
        <v>324</v>
      </c>
      <c r="G12" s="18">
        <v>12.87</v>
      </c>
      <c r="H12" s="78">
        <v>1</v>
      </c>
      <c r="I12" s="444" t="s">
        <v>429</v>
      </c>
      <c r="J12" s="430" t="s">
        <v>752</v>
      </c>
      <c r="K12" s="17"/>
      <c r="M12" s="96"/>
    </row>
    <row r="13" spans="1:13" ht="15" outlineLevel="1">
      <c r="A13" s="15"/>
      <c r="B13" s="19"/>
      <c r="C13" s="226"/>
      <c r="D13" s="46"/>
      <c r="E13" s="15"/>
      <c r="F13" s="19"/>
      <c r="G13" s="18"/>
      <c r="H13" s="78"/>
      <c r="I13" s="19"/>
      <c r="J13" s="44"/>
      <c r="K13" s="17"/>
      <c r="M13" s="96"/>
    </row>
    <row r="14" spans="1:24" s="1" customFormat="1" ht="14.25">
      <c r="A14" s="3"/>
      <c r="B14" s="3"/>
      <c r="C14" s="22"/>
      <c r="D14" s="5"/>
      <c r="E14" s="356" t="s">
        <v>293</v>
      </c>
      <c r="F14" s="356" t="s">
        <v>755</v>
      </c>
      <c r="G14" s="3"/>
      <c r="H14" s="3"/>
      <c r="I14" s="3"/>
      <c r="J14" s="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7"/>
      <c r="X14" s="7"/>
    </row>
    <row r="15" spans="1:24" s="1" customFormat="1" ht="22.5" customHeight="1">
      <c r="A15" s="788" t="s">
        <v>22</v>
      </c>
      <c r="B15" s="786" t="s">
        <v>2</v>
      </c>
      <c r="C15" s="793" t="s">
        <v>1</v>
      </c>
      <c r="D15" s="791" t="s">
        <v>3</v>
      </c>
      <c r="E15" s="786" t="s">
        <v>36</v>
      </c>
      <c r="F15" s="786" t="s">
        <v>469</v>
      </c>
      <c r="G15" s="786" t="s">
        <v>10</v>
      </c>
      <c r="H15" s="786"/>
      <c r="I15" s="786"/>
      <c r="J15" s="786"/>
      <c r="K15" s="786"/>
      <c r="L15" s="790"/>
      <c r="M15" s="6"/>
      <c r="N15" s="6"/>
      <c r="O15" s="6"/>
      <c r="P15" s="6"/>
      <c r="Q15" s="6"/>
      <c r="R15" s="6"/>
      <c r="S15" s="6"/>
      <c r="T15" s="6"/>
      <c r="U15" s="6"/>
      <c r="V15" s="7"/>
      <c r="W15" s="7"/>
      <c r="X15" s="7"/>
    </row>
    <row r="16" spans="1:24" s="1" customFormat="1" ht="22.5" customHeight="1">
      <c r="A16" s="789"/>
      <c r="B16" s="787"/>
      <c r="C16" s="794"/>
      <c r="D16" s="792"/>
      <c r="E16" s="787"/>
      <c r="F16" s="787"/>
      <c r="G16" s="31">
        <v>1</v>
      </c>
      <c r="H16" s="31">
        <v>2</v>
      </c>
      <c r="I16" s="31">
        <v>3</v>
      </c>
      <c r="J16" s="31">
        <v>4</v>
      </c>
      <c r="K16" s="31">
        <v>5</v>
      </c>
      <c r="L16" s="32">
        <v>6</v>
      </c>
      <c r="M16" s="6"/>
      <c r="N16" s="6"/>
      <c r="O16" s="6"/>
      <c r="P16" s="6"/>
      <c r="Q16" s="6"/>
      <c r="R16" s="6"/>
      <c r="S16" s="6"/>
      <c r="T16" s="6"/>
      <c r="U16" s="6"/>
      <c r="V16" s="7"/>
      <c r="W16" s="7"/>
      <c r="X16" s="7"/>
    </row>
    <row r="17" spans="1:24" s="1" customFormat="1" ht="14.25" hidden="1">
      <c r="A17" s="16"/>
      <c r="B17" s="16"/>
      <c r="C17" s="43"/>
      <c r="D17" s="51"/>
      <c r="E17" s="15"/>
      <c r="F17" s="15"/>
      <c r="G17" s="19"/>
      <c r="H17" s="14"/>
      <c r="I17" s="3"/>
      <c r="J17" s="3"/>
      <c r="K17" s="3"/>
      <c r="L17" s="3"/>
      <c r="M17" s="6"/>
      <c r="N17" s="6"/>
      <c r="O17" s="6"/>
      <c r="P17" s="6"/>
      <c r="Q17" s="6"/>
      <c r="R17" s="6"/>
      <c r="S17" s="6"/>
      <c r="T17" s="6"/>
      <c r="U17" s="6"/>
      <c r="V17" s="7"/>
      <c r="W17" s="7"/>
      <c r="X17" s="7"/>
    </row>
    <row r="18" spans="1:24" s="1" customFormat="1" ht="14.25">
      <c r="A18" s="374" t="s">
        <v>304</v>
      </c>
      <c r="B18" s="339">
        <v>126</v>
      </c>
      <c r="C18" s="364" t="s">
        <v>702</v>
      </c>
      <c r="D18" s="365">
        <v>34542</v>
      </c>
      <c r="E18" s="374" t="s">
        <v>248</v>
      </c>
      <c r="F18" s="339" t="s">
        <v>296</v>
      </c>
      <c r="G18" s="568">
        <v>10.47</v>
      </c>
      <c r="H18" s="14">
        <v>10.82</v>
      </c>
      <c r="I18" s="14">
        <v>10.92</v>
      </c>
      <c r="J18" s="14">
        <v>10.5</v>
      </c>
      <c r="K18" s="14">
        <v>10.39</v>
      </c>
      <c r="L18" s="14" t="s">
        <v>810</v>
      </c>
      <c r="M18" s="6"/>
      <c r="N18" s="6"/>
      <c r="O18" s="6"/>
      <c r="P18" s="6"/>
      <c r="Q18" s="6"/>
      <c r="R18" s="6"/>
      <c r="S18" s="6"/>
      <c r="T18" s="6"/>
      <c r="U18" s="6"/>
      <c r="V18" s="7"/>
      <c r="W18" s="7"/>
      <c r="X18" s="7"/>
    </row>
    <row r="19" spans="1:24" s="1" customFormat="1" ht="14.25">
      <c r="A19" s="391" t="s">
        <v>309</v>
      </c>
      <c r="B19" s="329">
        <v>221</v>
      </c>
      <c r="C19" s="381" t="s">
        <v>719</v>
      </c>
      <c r="D19" s="330">
        <v>1995</v>
      </c>
      <c r="E19" s="383" t="s">
        <v>246</v>
      </c>
      <c r="F19" s="383" t="s">
        <v>302</v>
      </c>
      <c r="G19" s="568">
        <v>13.66</v>
      </c>
      <c r="H19" s="14">
        <v>13.74</v>
      </c>
      <c r="I19" s="14">
        <v>13.31</v>
      </c>
      <c r="J19" s="14">
        <v>13.66</v>
      </c>
      <c r="K19" s="14" t="s">
        <v>810</v>
      </c>
      <c r="L19" s="14">
        <v>13.1</v>
      </c>
      <c r="M19" s="6"/>
      <c r="N19" s="6"/>
      <c r="O19" s="6"/>
      <c r="P19" s="6"/>
      <c r="Q19" s="6"/>
      <c r="R19" s="6"/>
      <c r="S19" s="6"/>
      <c r="T19" s="6"/>
      <c r="U19" s="6"/>
      <c r="V19" s="7"/>
      <c r="W19" s="7"/>
      <c r="X19" s="7"/>
    </row>
    <row r="20" spans="1:24" s="1" customFormat="1" ht="14.25">
      <c r="A20" s="374" t="s">
        <v>304</v>
      </c>
      <c r="B20" s="374">
        <v>472</v>
      </c>
      <c r="C20" s="377" t="s">
        <v>707</v>
      </c>
      <c r="D20" s="378">
        <v>34268</v>
      </c>
      <c r="E20" s="374" t="s">
        <v>245</v>
      </c>
      <c r="F20" s="374" t="s">
        <v>296</v>
      </c>
      <c r="G20" s="568">
        <v>14.9</v>
      </c>
      <c r="H20" s="14">
        <v>14.81</v>
      </c>
      <c r="I20" s="14">
        <v>14.62</v>
      </c>
      <c r="J20" s="14" t="s">
        <v>810</v>
      </c>
      <c r="K20" s="14">
        <v>14.96</v>
      </c>
      <c r="L20" s="14">
        <v>15.27</v>
      </c>
      <c r="M20" s="6"/>
      <c r="N20" s="6"/>
      <c r="O20" s="6"/>
      <c r="P20" s="6"/>
      <c r="Q20" s="6"/>
      <c r="R20" s="6"/>
      <c r="S20" s="6"/>
      <c r="T20" s="6"/>
      <c r="U20" s="6"/>
      <c r="V20" s="7"/>
      <c r="W20" s="7"/>
      <c r="X20" s="7"/>
    </row>
    <row r="21" spans="1:24" s="1" customFormat="1" ht="14.25">
      <c r="A21" s="329" t="s">
        <v>304</v>
      </c>
      <c r="B21" s="329">
        <v>321</v>
      </c>
      <c r="C21" s="333" t="s">
        <v>648</v>
      </c>
      <c r="D21" s="387" t="s">
        <v>725</v>
      </c>
      <c r="E21" s="329" t="s">
        <v>328</v>
      </c>
      <c r="F21" s="329" t="s">
        <v>329</v>
      </c>
      <c r="G21" s="568">
        <v>9.48</v>
      </c>
      <c r="H21" s="14">
        <v>10.28</v>
      </c>
      <c r="I21" s="14">
        <v>10.18</v>
      </c>
      <c r="J21" s="14"/>
      <c r="K21" s="14"/>
      <c r="L21" s="14"/>
      <c r="M21" s="6"/>
      <c r="N21" s="6"/>
      <c r="O21" s="6"/>
      <c r="P21" s="6"/>
      <c r="Q21" s="6"/>
      <c r="R21" s="6"/>
      <c r="S21" s="6"/>
      <c r="T21" s="6"/>
      <c r="U21" s="6"/>
      <c r="V21" s="7"/>
      <c r="W21" s="7"/>
      <c r="X21" s="7"/>
    </row>
    <row r="22" spans="1:24" s="1" customFormat="1" ht="14.25">
      <c r="A22" s="374" t="s">
        <v>304</v>
      </c>
      <c r="B22" s="374">
        <v>459</v>
      </c>
      <c r="C22" s="377" t="s">
        <v>708</v>
      </c>
      <c r="D22" s="378">
        <v>33995</v>
      </c>
      <c r="E22" s="374" t="s">
        <v>245</v>
      </c>
      <c r="F22" s="374" t="s">
        <v>296</v>
      </c>
      <c r="G22" s="568">
        <v>11.92</v>
      </c>
      <c r="H22" s="14" t="s">
        <v>810</v>
      </c>
      <c r="I22" s="14">
        <v>11.66</v>
      </c>
      <c r="J22" s="14">
        <v>11.53</v>
      </c>
      <c r="K22" s="14" t="s">
        <v>810</v>
      </c>
      <c r="L22" s="14" t="s">
        <v>810</v>
      </c>
      <c r="M22" s="6"/>
      <c r="N22" s="6"/>
      <c r="O22" s="6"/>
      <c r="P22" s="6"/>
      <c r="Q22" s="6"/>
      <c r="R22" s="6"/>
      <c r="S22" s="6"/>
      <c r="T22" s="6"/>
      <c r="U22" s="6"/>
      <c r="V22" s="7"/>
      <c r="W22" s="7"/>
      <c r="X22" s="7"/>
    </row>
    <row r="23" spans="1:24" s="1" customFormat="1" ht="14.25">
      <c r="A23" s="371" t="s">
        <v>304</v>
      </c>
      <c r="B23" s="371">
        <v>295</v>
      </c>
      <c r="C23" s="334" t="s">
        <v>743</v>
      </c>
      <c r="D23" s="370">
        <v>34679</v>
      </c>
      <c r="E23" s="370" t="s">
        <v>301</v>
      </c>
      <c r="F23" s="371" t="s">
        <v>302</v>
      </c>
      <c r="G23" s="568">
        <v>13.47</v>
      </c>
      <c r="H23" s="14">
        <v>13.29</v>
      </c>
      <c r="I23" s="14" t="s">
        <v>810</v>
      </c>
      <c r="J23" s="14" t="s">
        <v>810</v>
      </c>
      <c r="K23" s="14" t="s">
        <v>810</v>
      </c>
      <c r="L23" s="14" t="s">
        <v>810</v>
      </c>
      <c r="M23" s="6"/>
      <c r="N23" s="6"/>
      <c r="O23" s="6"/>
      <c r="P23" s="6"/>
      <c r="Q23" s="6"/>
      <c r="R23" s="6"/>
      <c r="S23" s="6"/>
      <c r="T23" s="6"/>
      <c r="U23" s="6"/>
      <c r="V23" s="7"/>
      <c r="W23" s="7"/>
      <c r="X23" s="7"/>
    </row>
    <row r="24" spans="1:24" s="1" customFormat="1" ht="14.25">
      <c r="A24" s="329" t="s">
        <v>304</v>
      </c>
      <c r="B24" s="329">
        <v>159</v>
      </c>
      <c r="C24" s="333" t="s">
        <v>710</v>
      </c>
      <c r="D24" s="366">
        <v>34250</v>
      </c>
      <c r="E24" s="366" t="s">
        <v>247</v>
      </c>
      <c r="F24" s="329" t="s">
        <v>324</v>
      </c>
      <c r="G24" s="568">
        <v>11.9</v>
      </c>
      <c r="H24" s="14">
        <v>12.16</v>
      </c>
      <c r="I24" s="14" t="s">
        <v>810</v>
      </c>
      <c r="J24" s="14">
        <v>12.21</v>
      </c>
      <c r="K24" s="14">
        <v>11.96</v>
      </c>
      <c r="L24" s="14">
        <v>12.34</v>
      </c>
      <c r="M24" s="6"/>
      <c r="N24" s="6"/>
      <c r="O24" s="6"/>
      <c r="P24" s="6"/>
      <c r="Q24" s="6"/>
      <c r="R24" s="6"/>
      <c r="S24" s="6"/>
      <c r="T24" s="6"/>
      <c r="U24" s="6"/>
      <c r="V24" s="7"/>
      <c r="W24" s="7"/>
      <c r="X24" s="7"/>
    </row>
    <row r="25" spans="1:24" s="1" customFormat="1" ht="14.25">
      <c r="A25" s="444" t="s">
        <v>429</v>
      </c>
      <c r="B25" s="399">
        <v>51</v>
      </c>
      <c r="C25" s="400" t="s">
        <v>744</v>
      </c>
      <c r="D25" s="390">
        <v>35002</v>
      </c>
      <c r="E25" s="397" t="s">
        <v>245</v>
      </c>
      <c r="F25" s="397" t="s">
        <v>324</v>
      </c>
      <c r="G25" s="568">
        <v>12.87</v>
      </c>
      <c r="H25" s="14">
        <v>12.48</v>
      </c>
      <c r="I25" s="14">
        <v>12.33</v>
      </c>
      <c r="J25" s="14"/>
      <c r="K25" s="14"/>
      <c r="L25" s="14"/>
      <c r="M25" s="6"/>
      <c r="N25" s="6"/>
      <c r="O25" s="6"/>
      <c r="P25" s="6"/>
      <c r="Q25" s="6"/>
      <c r="R25" s="6"/>
      <c r="S25" s="6"/>
      <c r="T25" s="6"/>
      <c r="U25" s="6"/>
      <c r="V25" s="7"/>
      <c r="W25" s="7"/>
      <c r="X25" s="7"/>
    </row>
    <row r="26" spans="1:24" s="1" customFormat="1" ht="14.25">
      <c r="A26" s="379" t="s">
        <v>304</v>
      </c>
      <c r="B26" s="379">
        <v>203</v>
      </c>
      <c r="C26" s="403" t="s">
        <v>717</v>
      </c>
      <c r="D26" s="404" t="s">
        <v>718</v>
      </c>
      <c r="E26" s="383" t="s">
        <v>246</v>
      </c>
      <c r="F26" s="379" t="s">
        <v>324</v>
      </c>
      <c r="G26" s="568">
        <v>13.98</v>
      </c>
      <c r="H26" s="14">
        <v>13.74</v>
      </c>
      <c r="I26" s="14" t="s">
        <v>810</v>
      </c>
      <c r="J26" s="14">
        <v>13.25</v>
      </c>
      <c r="K26" s="14">
        <v>13.32</v>
      </c>
      <c r="L26" s="14">
        <v>14.32</v>
      </c>
      <c r="M26" s="6"/>
      <c r="N26" s="6"/>
      <c r="O26" s="6"/>
      <c r="P26" s="6"/>
      <c r="Q26" s="6"/>
      <c r="R26" s="6"/>
      <c r="S26" s="6"/>
      <c r="T26" s="6"/>
      <c r="U26" s="6"/>
      <c r="V26" s="7"/>
      <c r="W26" s="7"/>
      <c r="X26" s="7"/>
    </row>
    <row r="27" spans="1:24" s="1" customFormat="1" ht="14.25">
      <c r="A27" s="391" t="s">
        <v>304</v>
      </c>
      <c r="B27" s="329">
        <v>250</v>
      </c>
      <c r="C27" s="331" t="s">
        <v>615</v>
      </c>
      <c r="D27" s="366" t="s">
        <v>616</v>
      </c>
      <c r="E27" s="383" t="s">
        <v>246</v>
      </c>
      <c r="F27" s="383" t="s">
        <v>298</v>
      </c>
      <c r="G27" s="568">
        <v>11.04</v>
      </c>
      <c r="H27" s="14">
        <v>10.69</v>
      </c>
      <c r="I27" s="14">
        <v>11.42</v>
      </c>
      <c r="J27" s="14">
        <v>11.26</v>
      </c>
      <c r="K27" s="14">
        <v>11.31</v>
      </c>
      <c r="L27" s="14">
        <v>11.38</v>
      </c>
      <c r="M27" s="6"/>
      <c r="N27" s="6"/>
      <c r="O27" s="6"/>
      <c r="P27" s="6"/>
      <c r="Q27" s="6"/>
      <c r="R27" s="6"/>
      <c r="S27" s="6"/>
      <c r="T27" s="6"/>
      <c r="U27" s="6"/>
      <c r="V27" s="7"/>
      <c r="W27" s="7"/>
      <c r="X27" s="7"/>
    </row>
    <row r="28" spans="1:12" ht="15">
      <c r="A28" s="16"/>
      <c r="B28" s="16"/>
      <c r="C28" s="43"/>
      <c r="D28" s="51"/>
      <c r="E28" s="15"/>
      <c r="F28" s="15"/>
      <c r="G28" s="14"/>
      <c r="H28" s="14"/>
      <c r="I28" s="14"/>
      <c r="J28" s="14"/>
      <c r="K28" s="14"/>
      <c r="L28" s="14"/>
    </row>
    <row r="29" spans="1:12" ht="15">
      <c r="A29" s="191"/>
      <c r="B29" s="191"/>
      <c r="C29" s="192"/>
      <c r="D29" s="194"/>
      <c r="E29" s="193"/>
      <c r="F29" s="193"/>
      <c r="G29" s="14"/>
      <c r="H29" s="14"/>
      <c r="I29" s="14"/>
      <c r="J29" s="14"/>
      <c r="K29" s="14"/>
      <c r="L29" s="14"/>
    </row>
    <row r="30" spans="1:12" ht="15">
      <c r="A30" s="16"/>
      <c r="B30" s="16"/>
      <c r="C30" s="43"/>
      <c r="D30" s="51"/>
      <c r="E30" s="15"/>
      <c r="F30" s="15"/>
      <c r="G30" s="14"/>
      <c r="H30" s="14"/>
      <c r="I30" s="14"/>
      <c r="J30" s="14"/>
      <c r="K30" s="14"/>
      <c r="L30" s="14"/>
    </row>
    <row r="31" spans="1:12" ht="15">
      <c r="A31" s="16"/>
      <c r="B31" s="16"/>
      <c r="C31" s="43"/>
      <c r="D31" s="51"/>
      <c r="E31" s="15"/>
      <c r="F31" s="40"/>
      <c r="G31" s="14"/>
      <c r="H31" s="14"/>
      <c r="I31" s="14"/>
      <c r="J31" s="14"/>
      <c r="K31" s="14"/>
      <c r="L31" s="14"/>
    </row>
    <row r="32" spans="1:12" ht="15">
      <c r="A32" s="16"/>
      <c r="B32" s="16"/>
      <c r="C32" s="43"/>
      <c r="D32" s="51"/>
      <c r="E32" s="15"/>
      <c r="F32" s="15"/>
      <c r="G32" s="14"/>
      <c r="H32" s="14"/>
      <c r="I32" s="14"/>
      <c r="J32" s="14"/>
      <c r="K32" s="14"/>
      <c r="L32" s="14"/>
    </row>
    <row r="33" spans="1:12" ht="15">
      <c r="A33" s="16"/>
      <c r="B33" s="16"/>
      <c r="C33" s="43"/>
      <c r="D33" s="51"/>
      <c r="E33" s="15"/>
      <c r="F33" s="15"/>
      <c r="G33" s="14"/>
      <c r="H33" s="14"/>
      <c r="I33" s="14"/>
      <c r="J33" s="14"/>
      <c r="K33" s="14"/>
      <c r="L33" s="14"/>
    </row>
  </sheetData>
  <sheetProtection/>
  <mergeCells count="7">
    <mergeCell ref="G15:L15"/>
    <mergeCell ref="D15:D16"/>
    <mergeCell ref="A15:A16"/>
    <mergeCell ref="B15:B16"/>
    <mergeCell ref="C15:C16"/>
    <mergeCell ref="E15:E16"/>
    <mergeCell ref="F15:F16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41"/>
  <dimension ref="A1:V25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6" width="9.140625" style="50" hidden="1" customWidth="1"/>
    <col min="17" max="19" width="9.140625" style="50" customWidth="1"/>
    <col min="20" max="22" width="9.140625" style="8" customWidth="1"/>
  </cols>
  <sheetData>
    <row r="1" spans="3:10" ht="15.75">
      <c r="C1" s="4" t="s">
        <v>257</v>
      </c>
      <c r="E1" s="3"/>
      <c r="F1" s="3"/>
      <c r="G1" s="3"/>
      <c r="J1" s="26" t="s">
        <v>631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</row>
    <row r="3" spans="1:16" ht="15" outlineLevel="1">
      <c r="A3" s="16">
        <v>1</v>
      </c>
      <c r="B3" s="339">
        <v>77</v>
      </c>
      <c r="C3" s="364" t="s">
        <v>633</v>
      </c>
      <c r="D3" s="365">
        <v>34051</v>
      </c>
      <c r="E3" s="339" t="s">
        <v>245</v>
      </c>
      <c r="F3" s="339" t="s">
        <v>324</v>
      </c>
      <c r="G3" s="18">
        <v>64.67</v>
      </c>
      <c r="H3" s="265">
        <v>1</v>
      </c>
      <c r="I3" s="450">
        <v>8</v>
      </c>
      <c r="J3" s="418" t="s">
        <v>639</v>
      </c>
      <c r="K3" s="20"/>
      <c r="M3" s="308">
        <f aca="true" t="shared" si="0" ref="M3:M8">G3</f>
        <v>64.67</v>
      </c>
      <c r="N3" s="305">
        <v>0</v>
      </c>
      <c r="O3" s="306">
        <f>""</f>
      </c>
      <c r="P3" s="50">
        <f aca="true" t="shared" si="1" ref="P3:P8">VLOOKUP(M3,мужкопье,2)</f>
        <v>3</v>
      </c>
    </row>
    <row r="4" spans="1:16" ht="15" outlineLevel="1">
      <c r="A4" s="16">
        <v>2</v>
      </c>
      <c r="B4" s="329">
        <v>271</v>
      </c>
      <c r="C4" s="333" t="s">
        <v>638</v>
      </c>
      <c r="D4" s="366">
        <v>34000</v>
      </c>
      <c r="E4" s="329" t="s">
        <v>301</v>
      </c>
      <c r="F4" s="329" t="s">
        <v>324</v>
      </c>
      <c r="G4" s="18">
        <v>62.01</v>
      </c>
      <c r="H4" s="265">
        <v>1</v>
      </c>
      <c r="I4" s="330">
        <v>7</v>
      </c>
      <c r="J4" s="336" t="s">
        <v>643</v>
      </c>
      <c r="K4" s="20"/>
      <c r="M4" s="308">
        <f t="shared" si="0"/>
        <v>62.01</v>
      </c>
      <c r="N4" s="305">
        <v>1</v>
      </c>
      <c r="O4" s="306" t="s">
        <v>50</v>
      </c>
      <c r="P4" s="50">
        <f t="shared" si="1"/>
        <v>3</v>
      </c>
    </row>
    <row r="5" spans="1:16" ht="15" outlineLevel="1">
      <c r="A5" s="16">
        <v>3</v>
      </c>
      <c r="B5" s="339">
        <v>108</v>
      </c>
      <c r="C5" s="364" t="s">
        <v>632</v>
      </c>
      <c r="D5" s="365">
        <v>33986</v>
      </c>
      <c r="E5" s="339" t="s">
        <v>684</v>
      </c>
      <c r="F5" s="339" t="s">
        <v>296</v>
      </c>
      <c r="G5" s="18">
        <v>61.64</v>
      </c>
      <c r="H5" s="265">
        <v>1</v>
      </c>
      <c r="I5" s="450">
        <v>6</v>
      </c>
      <c r="J5" s="418" t="s">
        <v>890</v>
      </c>
      <c r="K5" s="20"/>
      <c r="M5" s="308">
        <f t="shared" si="0"/>
        <v>61.64</v>
      </c>
      <c r="N5" s="305">
        <v>3.4</v>
      </c>
      <c r="O5" s="306" t="s">
        <v>50</v>
      </c>
      <c r="P5" s="50">
        <f t="shared" si="1"/>
        <v>3</v>
      </c>
    </row>
    <row r="6" spans="1:16" ht="15" outlineLevel="1">
      <c r="A6" s="16">
        <v>4</v>
      </c>
      <c r="B6" s="379">
        <v>18</v>
      </c>
      <c r="C6" s="402" t="s">
        <v>637</v>
      </c>
      <c r="D6" s="382">
        <v>1993</v>
      </c>
      <c r="E6" s="382" t="s">
        <v>240</v>
      </c>
      <c r="F6" s="379" t="s">
        <v>324</v>
      </c>
      <c r="G6" s="18">
        <v>58.6</v>
      </c>
      <c r="H6" s="265">
        <v>1</v>
      </c>
      <c r="I6" s="451">
        <v>5</v>
      </c>
      <c r="J6" s="448" t="s">
        <v>642</v>
      </c>
      <c r="K6" s="20"/>
      <c r="M6" s="308">
        <f t="shared" si="0"/>
        <v>58.6</v>
      </c>
      <c r="N6" s="305">
        <v>6.5</v>
      </c>
      <c r="O6" s="306" t="s">
        <v>50</v>
      </c>
      <c r="P6" s="50">
        <f t="shared" si="1"/>
        <v>3</v>
      </c>
    </row>
    <row r="7" spans="1:16" ht="15" outlineLevel="1">
      <c r="A7" s="16">
        <v>5</v>
      </c>
      <c r="B7" s="379">
        <v>642</v>
      </c>
      <c r="C7" s="449" t="s">
        <v>635</v>
      </c>
      <c r="D7" s="404" t="s">
        <v>636</v>
      </c>
      <c r="E7" s="383" t="s">
        <v>246</v>
      </c>
      <c r="F7" s="379" t="s">
        <v>324</v>
      </c>
      <c r="G7" s="18">
        <v>57.52</v>
      </c>
      <c r="H7" s="265">
        <v>2</v>
      </c>
      <c r="I7" s="451" t="s">
        <v>309</v>
      </c>
      <c r="J7" s="419" t="s">
        <v>641</v>
      </c>
      <c r="K7" s="20"/>
      <c r="M7" s="308">
        <f t="shared" si="0"/>
        <v>57.52</v>
      </c>
      <c r="N7" s="305">
        <v>40</v>
      </c>
      <c r="O7" s="306" t="s">
        <v>47</v>
      </c>
      <c r="P7" s="50">
        <f t="shared" si="1"/>
        <v>3</v>
      </c>
    </row>
    <row r="8" spans="1:16" ht="15" outlineLevel="1">
      <c r="A8" s="16">
        <v>6</v>
      </c>
      <c r="B8" s="379">
        <v>627</v>
      </c>
      <c r="C8" s="381" t="s">
        <v>634</v>
      </c>
      <c r="D8" s="382">
        <v>34112</v>
      </c>
      <c r="E8" s="427" t="s">
        <v>246</v>
      </c>
      <c r="F8" s="379" t="s">
        <v>324</v>
      </c>
      <c r="G8" s="18">
        <v>57.43</v>
      </c>
      <c r="H8" s="265">
        <v>2</v>
      </c>
      <c r="I8" s="451">
        <v>4</v>
      </c>
      <c r="J8" s="419" t="s">
        <v>640</v>
      </c>
      <c r="K8" s="20"/>
      <c r="M8" s="308">
        <f t="shared" si="0"/>
        <v>57.43</v>
      </c>
      <c r="N8" s="305">
        <v>43</v>
      </c>
      <c r="O8" s="306">
        <v>3</v>
      </c>
      <c r="P8" s="50">
        <f t="shared" si="1"/>
        <v>3</v>
      </c>
    </row>
    <row r="9" spans="1:22" s="1" customFormat="1" ht="15.75">
      <c r="A9" s="3"/>
      <c r="B9" s="3"/>
      <c r="C9" s="22"/>
      <c r="D9" s="5"/>
      <c r="E9" s="356" t="s">
        <v>293</v>
      </c>
      <c r="F9" s="356" t="s">
        <v>41</v>
      </c>
      <c r="G9" s="3"/>
      <c r="H9" s="3"/>
      <c r="I9" s="3"/>
      <c r="J9" s="3"/>
      <c r="K9" s="6"/>
      <c r="L9" s="6"/>
      <c r="M9" s="6"/>
      <c r="N9" s="305"/>
      <c r="O9" s="306"/>
      <c r="P9" s="6"/>
      <c r="Q9" s="6"/>
      <c r="R9" s="6"/>
      <c r="S9" s="6"/>
      <c r="T9" s="7"/>
      <c r="U9" s="7"/>
      <c r="V9" s="7"/>
    </row>
    <row r="10" spans="1:22" s="1" customFormat="1" ht="22.5" customHeight="1">
      <c r="A10" s="788" t="s">
        <v>22</v>
      </c>
      <c r="B10" s="786" t="s">
        <v>2</v>
      </c>
      <c r="C10" s="793" t="s">
        <v>1</v>
      </c>
      <c r="D10" s="791" t="s">
        <v>3</v>
      </c>
      <c r="E10" s="786" t="s">
        <v>36</v>
      </c>
      <c r="F10" s="786" t="s">
        <v>469</v>
      </c>
      <c r="G10" s="786" t="s">
        <v>10</v>
      </c>
      <c r="H10" s="786"/>
      <c r="I10" s="786"/>
      <c r="J10" s="786"/>
      <c r="K10" s="786"/>
      <c r="L10" s="790"/>
      <c r="M10" s="6"/>
      <c r="N10" s="305"/>
      <c r="O10" s="306"/>
      <c r="P10" s="6"/>
      <c r="Q10" s="6"/>
      <c r="R10" s="6"/>
      <c r="S10" s="6"/>
      <c r="T10" s="7"/>
      <c r="U10" s="7"/>
      <c r="V10" s="7"/>
    </row>
    <row r="11" spans="1:22" s="1" customFormat="1" ht="22.5" customHeight="1">
      <c r="A11" s="789"/>
      <c r="B11" s="787"/>
      <c r="C11" s="794"/>
      <c r="D11" s="792"/>
      <c r="E11" s="787"/>
      <c r="F11" s="787"/>
      <c r="G11" s="31">
        <v>1</v>
      </c>
      <c r="H11" s="31">
        <v>2</v>
      </c>
      <c r="I11" s="31">
        <v>3</v>
      </c>
      <c r="J11" s="31">
        <v>4</v>
      </c>
      <c r="K11" s="31">
        <v>5</v>
      </c>
      <c r="L11" s="32">
        <v>6</v>
      </c>
      <c r="M11" s="6"/>
      <c r="N11" s="6"/>
      <c r="O11" s="6"/>
      <c r="P11" s="6"/>
      <c r="Q11" s="6"/>
      <c r="R11" s="6"/>
      <c r="S11" s="6"/>
      <c r="T11" s="7"/>
      <c r="U11" s="7"/>
      <c r="V11" s="7"/>
    </row>
    <row r="12" spans="1:22" s="1" customFormat="1" ht="14.25">
      <c r="A12" s="374" t="s">
        <v>304</v>
      </c>
      <c r="B12" s="339">
        <v>108</v>
      </c>
      <c r="C12" s="364" t="s">
        <v>632</v>
      </c>
      <c r="D12" s="365">
        <v>33986</v>
      </c>
      <c r="E12" s="339" t="s">
        <v>684</v>
      </c>
      <c r="F12" s="339" t="s">
        <v>296</v>
      </c>
      <c r="G12" s="79">
        <v>60.33</v>
      </c>
      <c r="H12" s="14">
        <v>61.64</v>
      </c>
      <c r="I12" s="14" t="s">
        <v>810</v>
      </c>
      <c r="J12" s="14" t="s">
        <v>810</v>
      </c>
      <c r="K12" s="14">
        <v>60.53</v>
      </c>
      <c r="L12" s="14" t="s">
        <v>810</v>
      </c>
      <c r="M12" s="6"/>
      <c r="N12" s="6"/>
      <c r="O12" s="6"/>
      <c r="P12" s="6"/>
      <c r="Q12" s="6"/>
      <c r="R12" s="6"/>
      <c r="S12" s="6"/>
      <c r="T12" s="7"/>
      <c r="U12" s="7"/>
      <c r="V12" s="7"/>
    </row>
    <row r="13" spans="1:22" s="1" customFormat="1" ht="14.25">
      <c r="A13" s="379" t="s">
        <v>309</v>
      </c>
      <c r="B13" s="379">
        <v>642</v>
      </c>
      <c r="C13" s="403" t="s">
        <v>635</v>
      </c>
      <c r="D13" s="404" t="s">
        <v>636</v>
      </c>
      <c r="E13" s="383" t="s">
        <v>246</v>
      </c>
      <c r="F13" s="379" t="s">
        <v>324</v>
      </c>
      <c r="G13" s="79">
        <v>55.49</v>
      </c>
      <c r="H13" s="14">
        <v>55.36</v>
      </c>
      <c r="I13" s="14" t="s">
        <v>810</v>
      </c>
      <c r="J13" s="14">
        <v>55.82</v>
      </c>
      <c r="K13" s="14">
        <v>57.19</v>
      </c>
      <c r="L13" s="14">
        <v>57.52</v>
      </c>
      <c r="M13" s="6"/>
      <c r="N13" s="6"/>
      <c r="O13" s="6"/>
      <c r="P13" s="6"/>
      <c r="Q13" s="6"/>
      <c r="R13" s="6"/>
      <c r="S13" s="6"/>
      <c r="T13" s="7"/>
      <c r="U13" s="7"/>
      <c r="V13" s="7"/>
    </row>
    <row r="14" spans="1:22" s="1" customFormat="1" ht="14.25">
      <c r="A14" s="374" t="s">
        <v>304</v>
      </c>
      <c r="B14" s="374">
        <v>77</v>
      </c>
      <c r="C14" s="377" t="s">
        <v>633</v>
      </c>
      <c r="D14" s="378">
        <v>34051</v>
      </c>
      <c r="E14" s="374" t="s">
        <v>245</v>
      </c>
      <c r="F14" s="374" t="s">
        <v>324</v>
      </c>
      <c r="G14" s="79">
        <v>61.55</v>
      </c>
      <c r="H14" s="14">
        <v>51.91</v>
      </c>
      <c r="I14" s="14">
        <v>62.26</v>
      </c>
      <c r="J14" s="14">
        <v>62.45</v>
      </c>
      <c r="K14" s="14">
        <v>63.74</v>
      </c>
      <c r="L14" s="14">
        <v>64.67</v>
      </c>
      <c r="M14" s="6"/>
      <c r="N14" s="6"/>
      <c r="O14" s="6"/>
      <c r="P14" s="6"/>
      <c r="Q14" s="6"/>
      <c r="R14" s="6"/>
      <c r="S14" s="6"/>
      <c r="T14" s="7"/>
      <c r="U14" s="7"/>
      <c r="V14" s="7"/>
    </row>
    <row r="15" spans="1:22" s="1" customFormat="1" ht="14.25">
      <c r="A15" s="384" t="s">
        <v>304</v>
      </c>
      <c r="B15" s="384">
        <v>18</v>
      </c>
      <c r="C15" s="385" t="s">
        <v>637</v>
      </c>
      <c r="D15" s="386">
        <v>1993</v>
      </c>
      <c r="E15" s="386" t="s">
        <v>240</v>
      </c>
      <c r="F15" s="384" t="s">
        <v>324</v>
      </c>
      <c r="G15" s="79">
        <v>57.33</v>
      </c>
      <c r="H15" s="14">
        <v>58.6</v>
      </c>
      <c r="I15" s="14">
        <v>57.89</v>
      </c>
      <c r="J15" s="14" t="s">
        <v>810</v>
      </c>
      <c r="K15" s="14">
        <v>55.55</v>
      </c>
      <c r="L15" s="14" t="s">
        <v>810</v>
      </c>
      <c r="M15" s="6"/>
      <c r="N15" s="6"/>
      <c r="O15" s="6"/>
      <c r="P15" s="6"/>
      <c r="Q15" s="6"/>
      <c r="R15" s="6"/>
      <c r="S15" s="6"/>
      <c r="T15" s="7"/>
      <c r="U15" s="7"/>
      <c r="V15" s="7"/>
    </row>
    <row r="16" spans="1:22" s="1" customFormat="1" ht="14.25">
      <c r="A16" s="428" t="s">
        <v>304</v>
      </c>
      <c r="B16" s="379">
        <v>627</v>
      </c>
      <c r="C16" s="381" t="s">
        <v>634</v>
      </c>
      <c r="D16" s="382">
        <v>34112</v>
      </c>
      <c r="E16" s="427" t="s">
        <v>246</v>
      </c>
      <c r="F16" s="379" t="s">
        <v>324</v>
      </c>
      <c r="G16" s="79">
        <v>57.43</v>
      </c>
      <c r="H16" s="14" t="s">
        <v>810</v>
      </c>
      <c r="I16" s="14" t="s">
        <v>810</v>
      </c>
      <c r="J16" s="14">
        <v>54.08</v>
      </c>
      <c r="K16" s="14" t="s">
        <v>810</v>
      </c>
      <c r="L16" s="14">
        <v>54.47</v>
      </c>
      <c r="M16" s="6"/>
      <c r="N16" s="6"/>
      <c r="O16" s="6"/>
      <c r="P16" s="6"/>
      <c r="Q16" s="6"/>
      <c r="R16" s="6"/>
      <c r="S16" s="6"/>
      <c r="T16" s="7"/>
      <c r="U16" s="7"/>
      <c r="V16" s="7"/>
    </row>
    <row r="17" spans="1:22" s="1" customFormat="1" ht="14.25">
      <c r="A17" s="370" t="s">
        <v>304</v>
      </c>
      <c r="B17" s="371">
        <v>271</v>
      </c>
      <c r="C17" s="334" t="s">
        <v>638</v>
      </c>
      <c r="D17" s="370">
        <v>34000</v>
      </c>
      <c r="E17" s="371" t="s">
        <v>301</v>
      </c>
      <c r="F17" s="371" t="s">
        <v>324</v>
      </c>
      <c r="G17" s="79">
        <v>54.66</v>
      </c>
      <c r="H17" s="14" t="s">
        <v>810</v>
      </c>
      <c r="I17" s="14">
        <v>54.25</v>
      </c>
      <c r="J17" s="14">
        <v>62.01</v>
      </c>
      <c r="K17" s="14">
        <v>61.32</v>
      </c>
      <c r="L17" s="14" t="s">
        <v>810</v>
      </c>
      <c r="M17" s="6"/>
      <c r="N17" s="6"/>
      <c r="O17" s="6"/>
      <c r="P17" s="6"/>
      <c r="Q17" s="6"/>
      <c r="R17" s="6"/>
      <c r="S17" s="6"/>
      <c r="T17" s="7"/>
      <c r="U17" s="7"/>
      <c r="V17" s="7"/>
    </row>
    <row r="18" spans="1:22" s="1" customFormat="1" ht="14.25">
      <c r="A18" s="77"/>
      <c r="B18" s="77"/>
      <c r="C18" s="43"/>
      <c r="D18" s="46"/>
      <c r="E18" s="46"/>
      <c r="F18" s="16"/>
      <c r="G18" s="79"/>
      <c r="H18" s="14"/>
      <c r="I18" s="14"/>
      <c r="J18" s="14"/>
      <c r="K18" s="14"/>
      <c r="L18" s="14"/>
      <c r="M18" s="6"/>
      <c r="N18" s="6"/>
      <c r="O18" s="6"/>
      <c r="P18" s="6"/>
      <c r="Q18" s="6"/>
      <c r="R18" s="6"/>
      <c r="S18" s="6"/>
      <c r="T18" s="7"/>
      <c r="U18" s="7"/>
      <c r="V18" s="7"/>
    </row>
    <row r="19" spans="1:22" s="1" customFormat="1" ht="14.25">
      <c r="A19" s="247"/>
      <c r="B19" s="247"/>
      <c r="C19" s="248"/>
      <c r="D19" s="249"/>
      <c r="E19" s="249"/>
      <c r="F19" s="195"/>
      <c r="G19" s="79"/>
      <c r="H19" s="14"/>
      <c r="I19" s="14"/>
      <c r="J19" s="14"/>
      <c r="K19" s="14"/>
      <c r="L19" s="14"/>
      <c r="M19" s="6"/>
      <c r="N19" s="6"/>
      <c r="O19" s="6"/>
      <c r="P19" s="6"/>
      <c r="Q19" s="6"/>
      <c r="R19" s="6"/>
      <c r="S19" s="6"/>
      <c r="T19" s="7"/>
      <c r="U19" s="7"/>
      <c r="V19" s="7"/>
    </row>
    <row r="20" spans="1:22" s="1" customFormat="1" ht="14.25">
      <c r="A20" s="77"/>
      <c r="B20" s="77"/>
      <c r="C20" s="250"/>
      <c r="D20" s="242"/>
      <c r="E20" s="46"/>
      <c r="F20" s="77"/>
      <c r="G20" s="79"/>
      <c r="H20" s="14"/>
      <c r="I20" s="14"/>
      <c r="J20" s="14"/>
      <c r="K20" s="14"/>
      <c r="L20" s="14"/>
      <c r="M20" s="6"/>
      <c r="N20" s="6"/>
      <c r="O20" s="6"/>
      <c r="P20" s="6"/>
      <c r="Q20" s="6"/>
      <c r="R20" s="6"/>
      <c r="S20" s="6"/>
      <c r="T20" s="7"/>
      <c r="U20" s="7"/>
      <c r="V20" s="7"/>
    </row>
    <row r="21" spans="1:22" s="1" customFormat="1" ht="14.25">
      <c r="A21" s="16"/>
      <c r="B21" s="16"/>
      <c r="C21" s="43"/>
      <c r="D21" s="51"/>
      <c r="E21" s="15"/>
      <c r="F21" s="15"/>
      <c r="G21" s="18"/>
      <c r="H21" s="14"/>
      <c r="I21" s="14"/>
      <c r="J21" s="14"/>
      <c r="K21" s="14"/>
      <c r="L21" s="14"/>
      <c r="M21" s="6"/>
      <c r="N21" s="6"/>
      <c r="O21" s="6"/>
      <c r="P21" s="6"/>
      <c r="Q21" s="6"/>
      <c r="R21" s="6"/>
      <c r="S21" s="6"/>
      <c r="T21" s="7"/>
      <c r="U21" s="7"/>
      <c r="V21" s="7"/>
    </row>
    <row r="22" spans="1:22" s="1" customFormat="1" ht="14.25">
      <c r="A22" s="3"/>
      <c r="B22" s="77"/>
      <c r="C22" s="17"/>
      <c r="D22" s="97"/>
      <c r="E22" s="15"/>
      <c r="F22" s="15"/>
      <c r="G22" s="15"/>
      <c r="H22" s="14"/>
      <c r="I22" s="3"/>
      <c r="J22" s="3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  <c r="V22" s="7"/>
    </row>
    <row r="23" spans="1:22" s="1" customFormat="1" ht="14.25">
      <c r="A23" s="3"/>
      <c r="B23" s="77"/>
      <c r="C23" s="17"/>
      <c r="D23" s="46"/>
      <c r="E23" s="19"/>
      <c r="F23" s="19"/>
      <c r="G23" s="19"/>
      <c r="H23" s="14"/>
      <c r="I23" s="3"/>
      <c r="J23" s="3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  <c r="V23" s="7"/>
    </row>
    <row r="24" spans="1:22" s="1" customFormat="1" ht="14.25">
      <c r="A24" s="3"/>
      <c r="B24" s="77"/>
      <c r="C24" s="17"/>
      <c r="D24" s="46"/>
      <c r="E24" s="19"/>
      <c r="F24" s="19"/>
      <c r="G24" s="19"/>
      <c r="H24" s="14"/>
      <c r="I24" s="3"/>
      <c r="J24" s="3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  <c r="V24" s="7"/>
    </row>
    <row r="25" spans="1:22" s="1" customFormat="1" ht="14.25">
      <c r="A25" s="3"/>
      <c r="B25" s="77"/>
      <c r="C25" s="17"/>
      <c r="D25" s="46"/>
      <c r="E25" s="19"/>
      <c r="F25" s="19"/>
      <c r="G25" s="19"/>
      <c r="H25" s="14"/>
      <c r="I25" s="3"/>
      <c r="J25" s="3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  <c r="V25" s="7"/>
    </row>
  </sheetData>
  <sheetProtection/>
  <mergeCells count="7">
    <mergeCell ref="G10:L10"/>
    <mergeCell ref="A10:A11"/>
    <mergeCell ref="B10:B11"/>
    <mergeCell ref="C10:C11"/>
    <mergeCell ref="D10:D11"/>
    <mergeCell ref="E10:E11"/>
    <mergeCell ref="F10:F11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42"/>
  <dimension ref="A1:AB26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3" width="9.140625" style="6" hidden="1" customWidth="1"/>
    <col min="14" max="16" width="9.140625" style="50" hidden="1" customWidth="1"/>
    <col min="17" max="25" width="9.140625" style="50" customWidth="1"/>
    <col min="26" max="28" width="9.140625" style="8" customWidth="1"/>
  </cols>
  <sheetData>
    <row r="1" spans="3:10" ht="15.75">
      <c r="C1" s="4" t="s">
        <v>277</v>
      </c>
      <c r="E1" s="3"/>
      <c r="F1" s="3"/>
      <c r="G1" s="3"/>
      <c r="J1" s="26" t="s">
        <v>646</v>
      </c>
    </row>
    <row r="2" spans="1:17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  <c r="N2" s="96"/>
      <c r="O2" s="96"/>
      <c r="P2" s="96"/>
      <c r="Q2" s="96"/>
    </row>
    <row r="3" spans="1:17" ht="15" outlineLevel="1">
      <c r="A3" s="15">
        <v>1</v>
      </c>
      <c r="B3" s="371">
        <v>293</v>
      </c>
      <c r="C3" s="334" t="s">
        <v>650</v>
      </c>
      <c r="D3" s="370">
        <v>34068</v>
      </c>
      <c r="E3" s="371" t="s">
        <v>301</v>
      </c>
      <c r="F3" s="371" t="s">
        <v>324</v>
      </c>
      <c r="G3" s="18">
        <v>43.67</v>
      </c>
      <c r="H3" s="78">
        <v>1</v>
      </c>
      <c r="I3" s="474">
        <v>8</v>
      </c>
      <c r="J3" s="424" t="s">
        <v>653</v>
      </c>
      <c r="K3" s="17"/>
      <c r="M3" s="52">
        <f>G3</f>
        <v>43.67</v>
      </c>
      <c r="N3" s="305">
        <v>0</v>
      </c>
      <c r="O3" s="306">
        <f>""</f>
      </c>
      <c r="P3" s="213" t="str">
        <f>VLOOKUP(M3,женкопье,2)</f>
        <v>3юн</v>
      </c>
      <c r="Q3" s="96"/>
    </row>
    <row r="4" spans="1:17" ht="15" outlineLevel="1">
      <c r="A4" s="15">
        <v>2</v>
      </c>
      <c r="B4" s="329">
        <v>177</v>
      </c>
      <c r="C4" s="333" t="s">
        <v>647</v>
      </c>
      <c r="D4" s="366">
        <v>34439</v>
      </c>
      <c r="E4" s="366" t="s">
        <v>247</v>
      </c>
      <c r="F4" s="329" t="s">
        <v>324</v>
      </c>
      <c r="G4" s="18">
        <v>43.04</v>
      </c>
      <c r="H4" s="78">
        <v>1</v>
      </c>
      <c r="I4" s="330">
        <v>7</v>
      </c>
      <c r="J4" s="336" t="s">
        <v>651</v>
      </c>
      <c r="K4" s="17"/>
      <c r="M4" s="52">
        <f>G4</f>
        <v>43.04</v>
      </c>
      <c r="N4" s="305">
        <v>1</v>
      </c>
      <c r="O4" s="306" t="s">
        <v>50</v>
      </c>
      <c r="P4" s="213" t="str">
        <f>VLOOKUP(M4,женкопье,2)</f>
        <v>3юн</v>
      </c>
      <c r="Q4" s="96"/>
    </row>
    <row r="5" spans="1:17" ht="15" outlineLevel="1">
      <c r="A5" s="15">
        <v>3</v>
      </c>
      <c r="B5" s="329">
        <v>321</v>
      </c>
      <c r="C5" s="333" t="s">
        <v>648</v>
      </c>
      <c r="D5" s="387" t="s">
        <v>649</v>
      </c>
      <c r="E5" s="329" t="s">
        <v>328</v>
      </c>
      <c r="F5" s="329" t="s">
        <v>329</v>
      </c>
      <c r="G5" s="18">
        <v>40.77</v>
      </c>
      <c r="H5" s="78">
        <v>1</v>
      </c>
      <c r="I5" s="330">
        <v>6</v>
      </c>
      <c r="J5" s="336" t="s">
        <v>652</v>
      </c>
      <c r="K5" s="17"/>
      <c r="M5" s="52">
        <f>G5</f>
        <v>40.77</v>
      </c>
      <c r="N5" s="305">
        <v>16</v>
      </c>
      <c r="O5" s="306" t="s">
        <v>49</v>
      </c>
      <c r="P5" s="213" t="str">
        <f>VLOOKUP(M5,женкопье,2)</f>
        <v>3юн</v>
      </c>
      <c r="Q5" s="96"/>
    </row>
    <row r="6" spans="1:28" s="1" customFormat="1" ht="15">
      <c r="A6" s="3"/>
      <c r="B6" s="3"/>
      <c r="C6" s="22"/>
      <c r="D6" s="5"/>
      <c r="E6" s="356" t="s">
        <v>644</v>
      </c>
      <c r="F6" s="356" t="s">
        <v>645</v>
      </c>
      <c r="G6" s="3"/>
      <c r="H6" s="3"/>
      <c r="I6" s="3"/>
      <c r="J6" s="3"/>
      <c r="K6" s="6"/>
      <c r="L6" s="6"/>
      <c r="M6" s="6"/>
      <c r="N6" s="5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7"/>
      <c r="AB6" s="7"/>
    </row>
    <row r="7" spans="1:28" s="1" customFormat="1" ht="22.5" customHeight="1">
      <c r="A7" s="788" t="s">
        <v>22</v>
      </c>
      <c r="B7" s="786" t="s">
        <v>2</v>
      </c>
      <c r="C7" s="793" t="s">
        <v>1</v>
      </c>
      <c r="D7" s="791" t="s">
        <v>3</v>
      </c>
      <c r="E7" s="786" t="s">
        <v>36</v>
      </c>
      <c r="F7" s="786" t="s">
        <v>469</v>
      </c>
      <c r="G7" s="786" t="s">
        <v>10</v>
      </c>
      <c r="H7" s="786"/>
      <c r="I7" s="786"/>
      <c r="J7" s="786"/>
      <c r="K7" s="786"/>
      <c r="L7" s="790"/>
      <c r="M7" s="93"/>
      <c r="N7" s="9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</row>
    <row r="8" spans="1:28" s="1" customFormat="1" ht="22.5" customHeight="1">
      <c r="A8" s="789"/>
      <c r="B8" s="787"/>
      <c r="C8" s="794"/>
      <c r="D8" s="792"/>
      <c r="E8" s="787"/>
      <c r="F8" s="787"/>
      <c r="G8" s="31">
        <v>1</v>
      </c>
      <c r="H8" s="31">
        <v>2</v>
      </c>
      <c r="I8" s="31">
        <v>3</v>
      </c>
      <c r="J8" s="31">
        <v>4</v>
      </c>
      <c r="K8" s="31">
        <v>5</v>
      </c>
      <c r="L8" s="32">
        <v>6</v>
      </c>
      <c r="M8" s="6"/>
      <c r="N8" s="5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7"/>
      <c r="AB8" s="7"/>
    </row>
    <row r="9" spans="1:28" s="1" customFormat="1" ht="15" hidden="1">
      <c r="A9" s="16"/>
      <c r="B9" s="16"/>
      <c r="C9" s="43"/>
      <c r="D9" s="51"/>
      <c r="E9" s="15"/>
      <c r="F9" s="15"/>
      <c r="G9" s="19"/>
      <c r="H9" s="14"/>
      <c r="I9" s="3"/>
      <c r="J9" s="3"/>
      <c r="K9" s="3"/>
      <c r="L9" s="3"/>
      <c r="M9" s="6"/>
      <c r="N9" s="5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  <c r="AA9" s="7"/>
      <c r="AB9" s="7"/>
    </row>
    <row r="10" spans="1:28" s="1" customFormat="1" ht="15">
      <c r="A10" s="329" t="s">
        <v>304</v>
      </c>
      <c r="B10" s="329">
        <v>177</v>
      </c>
      <c r="C10" s="333" t="s">
        <v>647</v>
      </c>
      <c r="D10" s="366">
        <v>34439</v>
      </c>
      <c r="E10" s="366" t="s">
        <v>247</v>
      </c>
      <c r="F10" s="329" t="s">
        <v>324</v>
      </c>
      <c r="G10" s="79">
        <v>41.75</v>
      </c>
      <c r="H10" s="14">
        <v>40.18</v>
      </c>
      <c r="I10" s="14">
        <v>42.95</v>
      </c>
      <c r="J10" s="14">
        <v>39.07</v>
      </c>
      <c r="K10" s="14">
        <v>41.46</v>
      </c>
      <c r="L10" s="14">
        <v>43.04</v>
      </c>
      <c r="M10" s="6"/>
      <c r="N10" s="5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</row>
    <row r="11" spans="1:28" s="1" customFormat="1" ht="15">
      <c r="A11" s="329" t="s">
        <v>304</v>
      </c>
      <c r="B11" s="329">
        <v>321</v>
      </c>
      <c r="C11" s="333" t="s">
        <v>648</v>
      </c>
      <c r="D11" s="387" t="s">
        <v>649</v>
      </c>
      <c r="E11" s="329" t="s">
        <v>328</v>
      </c>
      <c r="F11" s="329" t="s">
        <v>329</v>
      </c>
      <c r="G11" s="79" t="s">
        <v>810</v>
      </c>
      <c r="H11" s="14" t="s">
        <v>810</v>
      </c>
      <c r="I11" s="14">
        <v>40.72</v>
      </c>
      <c r="J11" s="14" t="s">
        <v>810</v>
      </c>
      <c r="K11" s="14" t="s">
        <v>810</v>
      </c>
      <c r="L11" s="14">
        <v>40.77</v>
      </c>
      <c r="M11" s="6"/>
      <c r="N11" s="50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</row>
    <row r="12" spans="1:28" s="1" customFormat="1" ht="15">
      <c r="A12" s="370" t="s">
        <v>304</v>
      </c>
      <c r="B12" s="371">
        <v>293</v>
      </c>
      <c r="C12" s="334" t="s">
        <v>650</v>
      </c>
      <c r="D12" s="370">
        <v>34068</v>
      </c>
      <c r="E12" s="371" t="s">
        <v>301</v>
      </c>
      <c r="F12" s="371" t="s">
        <v>324</v>
      </c>
      <c r="G12" s="79">
        <v>38.85</v>
      </c>
      <c r="H12" s="14">
        <v>40.29</v>
      </c>
      <c r="I12" s="14">
        <v>43.67</v>
      </c>
      <c r="J12" s="14" t="s">
        <v>810</v>
      </c>
      <c r="K12" s="14">
        <v>40.6</v>
      </c>
      <c r="L12" s="14" t="s">
        <v>812</v>
      </c>
      <c r="M12" s="6"/>
      <c r="N12" s="5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</row>
    <row r="13" spans="1:28" s="1" customFormat="1" ht="15">
      <c r="A13" s="19"/>
      <c r="B13" s="19"/>
      <c r="C13" s="226"/>
      <c r="D13" s="234"/>
      <c r="E13" s="46"/>
      <c r="F13" s="15"/>
      <c r="G13" s="79"/>
      <c r="H13" s="14"/>
      <c r="I13" s="14"/>
      <c r="J13" s="14"/>
      <c r="K13" s="14"/>
      <c r="L13" s="14"/>
      <c r="M13" s="6"/>
      <c r="N13" s="50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</row>
    <row r="14" spans="1:28" s="1" customFormat="1" ht="15">
      <c r="A14" s="19"/>
      <c r="B14" s="19"/>
      <c r="C14" s="226"/>
      <c r="D14" s="46"/>
      <c r="E14" s="15"/>
      <c r="F14" s="16"/>
      <c r="G14" s="79"/>
      <c r="H14" s="14"/>
      <c r="I14" s="14"/>
      <c r="J14" s="14"/>
      <c r="K14" s="14"/>
      <c r="L14" s="14"/>
      <c r="M14" s="6"/>
      <c r="N14" s="5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7"/>
      <c r="AB14" s="7"/>
    </row>
    <row r="15" spans="1:28" s="1" customFormat="1" ht="15">
      <c r="A15" s="230"/>
      <c r="B15" s="19"/>
      <c r="C15" s="226"/>
      <c r="D15" s="46"/>
      <c r="E15" s="46"/>
      <c r="F15" s="19"/>
      <c r="G15" s="79"/>
      <c r="H15" s="14"/>
      <c r="I15" s="14"/>
      <c r="J15" s="14"/>
      <c r="K15" s="14"/>
      <c r="L15" s="14"/>
      <c r="M15" s="6"/>
      <c r="N15" s="50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7"/>
      <c r="AB15" s="7"/>
    </row>
    <row r="16" spans="1:28" s="1" customFormat="1" ht="15">
      <c r="A16" s="230"/>
      <c r="B16" s="230"/>
      <c r="C16" s="246"/>
      <c r="D16" s="234"/>
      <c r="E16" s="46"/>
      <c r="F16" s="241"/>
      <c r="G16" s="18"/>
      <c r="H16" s="14"/>
      <c r="I16" s="14"/>
      <c r="J16" s="14"/>
      <c r="K16" s="14"/>
      <c r="L16" s="14"/>
      <c r="M16" s="6"/>
      <c r="N16" s="5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7"/>
      <c r="AB16" s="7"/>
    </row>
    <row r="17" spans="1:28" s="1" customFormat="1" ht="15">
      <c r="A17" s="16"/>
      <c r="B17" s="16"/>
      <c r="C17" s="43"/>
      <c r="D17" s="51"/>
      <c r="E17" s="15"/>
      <c r="F17" s="15"/>
      <c r="G17" s="18"/>
      <c r="H17" s="14"/>
      <c r="I17" s="14"/>
      <c r="J17" s="14"/>
      <c r="K17" s="14"/>
      <c r="L17" s="14"/>
      <c r="M17" s="6"/>
      <c r="N17" s="5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</row>
    <row r="18" spans="1:28" s="1" customFormat="1" ht="15">
      <c r="A18" s="42"/>
      <c r="B18" s="38"/>
      <c r="C18" s="39"/>
      <c r="D18" s="41"/>
      <c r="E18" s="40"/>
      <c r="F18" s="40"/>
      <c r="G18" s="79"/>
      <c r="H18" s="14"/>
      <c r="I18" s="14"/>
      <c r="J18" s="14"/>
      <c r="K18" s="14"/>
      <c r="L18" s="14"/>
      <c r="M18" s="6"/>
      <c r="N18" s="50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</row>
    <row r="19" spans="1:28" s="1" customFormat="1" ht="15">
      <c r="A19" s="16"/>
      <c r="B19" s="16"/>
      <c r="C19" s="43"/>
      <c r="D19" s="51"/>
      <c r="E19" s="15"/>
      <c r="F19" s="15"/>
      <c r="G19" s="79"/>
      <c r="H19" s="14"/>
      <c r="I19" s="14"/>
      <c r="J19" s="14"/>
      <c r="K19" s="14"/>
      <c r="L19" s="14"/>
      <c r="M19" s="6"/>
      <c r="N19" s="5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</row>
    <row r="20" spans="1:28" s="1" customFormat="1" ht="15">
      <c r="A20" s="42"/>
      <c r="B20" s="38"/>
      <c r="C20" s="39"/>
      <c r="D20" s="41"/>
      <c r="E20" s="40"/>
      <c r="F20" s="40"/>
      <c r="G20" s="79"/>
      <c r="H20" s="14"/>
      <c r="I20" s="14"/>
      <c r="J20" s="14"/>
      <c r="K20" s="14"/>
      <c r="L20" s="14"/>
      <c r="M20" s="6"/>
      <c r="N20" s="5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</row>
    <row r="21" spans="1:12" ht="15">
      <c r="A21" s="16"/>
      <c r="B21" s="16"/>
      <c r="C21" s="43"/>
      <c r="D21" s="51"/>
      <c r="E21" s="15"/>
      <c r="F21" s="15"/>
      <c r="G21" s="14"/>
      <c r="H21" s="14"/>
      <c r="I21" s="14"/>
      <c r="J21" s="14"/>
      <c r="K21" s="14"/>
      <c r="L21" s="14"/>
    </row>
    <row r="22" spans="1:12" ht="15">
      <c r="A22" s="191"/>
      <c r="B22" s="191"/>
      <c r="C22" s="192"/>
      <c r="D22" s="194"/>
      <c r="E22" s="193"/>
      <c r="F22" s="193"/>
      <c r="G22" s="14"/>
      <c r="H22" s="14"/>
      <c r="I22" s="14"/>
      <c r="J22" s="14"/>
      <c r="K22" s="14"/>
      <c r="L22" s="14"/>
    </row>
    <row r="23" spans="1:12" ht="15">
      <c r="A23" s="16"/>
      <c r="B23" s="16"/>
      <c r="C23" s="43"/>
      <c r="D23" s="51"/>
      <c r="E23" s="15"/>
      <c r="F23" s="15"/>
      <c r="G23" s="14"/>
      <c r="H23" s="14"/>
      <c r="I23" s="14"/>
      <c r="J23" s="14"/>
      <c r="K23" s="14"/>
      <c r="L23" s="14"/>
    </row>
    <row r="24" spans="1:12" ht="15">
      <c r="A24" s="16"/>
      <c r="B24" s="16"/>
      <c r="C24" s="43"/>
      <c r="D24" s="51"/>
      <c r="E24" s="15"/>
      <c r="F24" s="40"/>
      <c r="G24" s="14"/>
      <c r="H24" s="14"/>
      <c r="I24" s="14"/>
      <c r="J24" s="14"/>
      <c r="K24" s="14"/>
      <c r="L24" s="14"/>
    </row>
    <row r="25" spans="1:12" ht="15">
      <c r="A25" s="16"/>
      <c r="B25" s="16"/>
      <c r="C25" s="43"/>
      <c r="D25" s="51"/>
      <c r="E25" s="15"/>
      <c r="F25" s="15"/>
      <c r="G25" s="14"/>
      <c r="H25" s="14"/>
      <c r="I25" s="14"/>
      <c r="J25" s="14"/>
      <c r="K25" s="14"/>
      <c r="L25" s="14"/>
    </row>
    <row r="26" spans="1:12" ht="15">
      <c r="A26" s="16"/>
      <c r="B26" s="16"/>
      <c r="C26" s="43"/>
      <c r="D26" s="51"/>
      <c r="E26" s="15"/>
      <c r="F26" s="15"/>
      <c r="G26" s="14"/>
      <c r="H26" s="14"/>
      <c r="I26" s="14"/>
      <c r="J26" s="14"/>
      <c r="K26" s="14"/>
      <c r="L26" s="14"/>
    </row>
  </sheetData>
  <sheetProtection/>
  <mergeCells count="7">
    <mergeCell ref="G7:L7"/>
    <mergeCell ref="A7:A8"/>
    <mergeCell ref="B7:B8"/>
    <mergeCell ref="C7:C8"/>
    <mergeCell ref="D7:D8"/>
    <mergeCell ref="E7:E8"/>
    <mergeCell ref="F7:F8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3"/>
  <dimension ref="A1:V27"/>
  <sheetViews>
    <sheetView tabSelected="1"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6" width="9.140625" style="50" hidden="1" customWidth="1"/>
    <col min="17" max="19" width="9.140625" style="50" customWidth="1"/>
    <col min="20" max="22" width="9.140625" style="8" customWidth="1"/>
  </cols>
  <sheetData>
    <row r="1" spans="3:10" ht="15.75">
      <c r="C1" s="4" t="s">
        <v>256</v>
      </c>
      <c r="E1" s="3"/>
      <c r="F1" s="3"/>
      <c r="G1" s="3"/>
      <c r="J1" s="26" t="s">
        <v>863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</row>
    <row r="3" spans="1:16" ht="15" outlineLevel="1">
      <c r="A3" s="16">
        <v>1</v>
      </c>
      <c r="B3" s="371">
        <v>270</v>
      </c>
      <c r="C3" s="334" t="s">
        <v>997</v>
      </c>
      <c r="D3" s="407" t="s">
        <v>498</v>
      </c>
      <c r="E3" s="371" t="s">
        <v>301</v>
      </c>
      <c r="F3" s="371" t="s">
        <v>315</v>
      </c>
      <c r="G3" s="18">
        <v>52.57</v>
      </c>
      <c r="H3" s="265" t="s">
        <v>46</v>
      </c>
      <c r="I3" s="474">
        <v>8</v>
      </c>
      <c r="J3" s="424" t="s">
        <v>1000</v>
      </c>
      <c r="K3" s="20"/>
      <c r="M3" s="308">
        <f aca="true" t="shared" si="0" ref="M3:M8">G3</f>
        <v>52.57</v>
      </c>
      <c r="N3" s="305">
        <v>1</v>
      </c>
      <c r="O3" s="306" t="s">
        <v>50</v>
      </c>
      <c r="P3" s="50">
        <f aca="true" t="shared" si="1" ref="P3:P8">VLOOKUP(M3,муждиск,2)</f>
      </c>
    </row>
    <row r="4" spans="1:16" ht="15" outlineLevel="1">
      <c r="A4" s="16">
        <v>2</v>
      </c>
      <c r="B4" s="379">
        <v>610</v>
      </c>
      <c r="C4" s="381" t="s">
        <v>712</v>
      </c>
      <c r="D4" s="382" t="s">
        <v>713</v>
      </c>
      <c r="E4" s="383" t="s">
        <v>246</v>
      </c>
      <c r="F4" s="379" t="s">
        <v>324</v>
      </c>
      <c r="G4" s="18">
        <v>51.64</v>
      </c>
      <c r="H4" s="265" t="s">
        <v>46</v>
      </c>
      <c r="I4" s="379">
        <v>7</v>
      </c>
      <c r="J4" s="421" t="s">
        <v>763</v>
      </c>
      <c r="K4" s="20"/>
      <c r="M4" s="308">
        <f t="shared" si="0"/>
        <v>51.64</v>
      </c>
      <c r="N4" s="305">
        <v>3.4</v>
      </c>
      <c r="O4" s="306" t="s">
        <v>50</v>
      </c>
      <c r="P4" s="50">
        <f t="shared" si="1"/>
      </c>
    </row>
    <row r="5" spans="1:16" ht="15" outlineLevel="1">
      <c r="A5" s="16">
        <v>3</v>
      </c>
      <c r="B5" s="399">
        <v>21</v>
      </c>
      <c r="C5" s="400" t="s">
        <v>996</v>
      </c>
      <c r="D5" s="390">
        <v>35045</v>
      </c>
      <c r="E5" s="397" t="s">
        <v>245</v>
      </c>
      <c r="F5" s="397" t="s">
        <v>324</v>
      </c>
      <c r="G5" s="18">
        <v>50.38</v>
      </c>
      <c r="H5" s="265" t="s">
        <v>46</v>
      </c>
      <c r="I5" s="395" t="s">
        <v>309</v>
      </c>
      <c r="J5" s="430" t="s">
        <v>999</v>
      </c>
      <c r="K5" s="20"/>
      <c r="M5" s="308">
        <f t="shared" si="0"/>
        <v>50.38</v>
      </c>
      <c r="N5" s="305">
        <v>6.5</v>
      </c>
      <c r="O5" s="306" t="s">
        <v>50</v>
      </c>
      <c r="P5" s="50">
        <f t="shared" si="1"/>
      </c>
    </row>
    <row r="6" spans="1:16" ht="15" outlineLevel="1">
      <c r="A6" s="16">
        <v>4</v>
      </c>
      <c r="B6" s="388">
        <v>68</v>
      </c>
      <c r="C6" s="392" t="s">
        <v>994</v>
      </c>
      <c r="D6" s="395" t="s">
        <v>995</v>
      </c>
      <c r="E6" s="397" t="s">
        <v>245</v>
      </c>
      <c r="F6" s="397" t="s">
        <v>324</v>
      </c>
      <c r="G6" s="18">
        <v>43.97</v>
      </c>
      <c r="H6" s="265">
        <v>2</v>
      </c>
      <c r="I6" s="388" t="s">
        <v>309</v>
      </c>
      <c r="J6" s="430" t="s">
        <v>998</v>
      </c>
      <c r="K6" s="20"/>
      <c r="M6" s="308">
        <f t="shared" si="0"/>
        <v>43.97</v>
      </c>
      <c r="N6" s="305">
        <v>10</v>
      </c>
      <c r="O6" s="306" t="s">
        <v>50</v>
      </c>
      <c r="P6" s="50">
        <f t="shared" si="1"/>
      </c>
    </row>
    <row r="7" spans="1:16" ht="15" outlineLevel="1">
      <c r="A7" s="16">
        <v>5</v>
      </c>
      <c r="B7" s="329">
        <v>167</v>
      </c>
      <c r="C7" s="333" t="s">
        <v>709</v>
      </c>
      <c r="D7" s="366">
        <v>34004</v>
      </c>
      <c r="E7" s="366" t="s">
        <v>247</v>
      </c>
      <c r="F7" s="329" t="s">
        <v>324</v>
      </c>
      <c r="G7" s="18">
        <v>35.36</v>
      </c>
      <c r="H7" s="265">
        <v>3</v>
      </c>
      <c r="I7" s="329">
        <v>6</v>
      </c>
      <c r="J7" s="205" t="s">
        <v>762</v>
      </c>
      <c r="K7" s="20"/>
      <c r="M7" s="308">
        <f t="shared" si="0"/>
        <v>35.36</v>
      </c>
      <c r="N7" s="305">
        <v>30</v>
      </c>
      <c r="O7" s="306">
        <v>3</v>
      </c>
      <c r="P7" s="50">
        <f t="shared" si="1"/>
        <v>3</v>
      </c>
    </row>
    <row r="8" spans="1:16" ht="15" outlineLevel="1">
      <c r="A8" s="16">
        <v>6</v>
      </c>
      <c r="B8" s="329">
        <v>332</v>
      </c>
      <c r="C8" s="333" t="s">
        <v>728</v>
      </c>
      <c r="D8" s="387" t="s">
        <v>729</v>
      </c>
      <c r="E8" s="329" t="s">
        <v>328</v>
      </c>
      <c r="F8" s="329" t="s">
        <v>329</v>
      </c>
      <c r="G8" s="18">
        <v>32.73</v>
      </c>
      <c r="H8" s="265">
        <v>3</v>
      </c>
      <c r="I8" s="329">
        <v>5</v>
      </c>
      <c r="J8" s="336" t="s">
        <v>488</v>
      </c>
      <c r="K8" s="20"/>
      <c r="M8" s="308">
        <f t="shared" si="0"/>
        <v>32.73</v>
      </c>
      <c r="N8" s="305">
        <v>37</v>
      </c>
      <c r="O8" s="306">
        <v>2</v>
      </c>
      <c r="P8" s="50">
        <f t="shared" si="1"/>
        <v>3</v>
      </c>
    </row>
    <row r="9" spans="1:16" ht="15" outlineLevel="1">
      <c r="A9" s="16"/>
      <c r="B9" s="415" t="s">
        <v>758</v>
      </c>
      <c r="C9" s="442" t="s">
        <v>759</v>
      </c>
      <c r="D9" s="415" t="s">
        <v>760</v>
      </c>
      <c r="E9" s="397" t="s">
        <v>245</v>
      </c>
      <c r="F9" s="397" t="s">
        <v>324</v>
      </c>
      <c r="G9" s="18">
        <v>35.04</v>
      </c>
      <c r="H9" s="265">
        <v>3</v>
      </c>
      <c r="I9" s="444" t="s">
        <v>429</v>
      </c>
      <c r="J9" s="446" t="s">
        <v>753</v>
      </c>
      <c r="K9" s="20"/>
      <c r="M9" s="308">
        <f>G9</f>
        <v>35.04</v>
      </c>
      <c r="N9" s="305">
        <v>0</v>
      </c>
      <c r="O9" s="306">
        <f>""</f>
      </c>
      <c r="P9" s="50">
        <f>VLOOKUP(M9,муждиск,2)</f>
        <v>3</v>
      </c>
    </row>
    <row r="10" spans="1:22" s="1" customFormat="1" ht="15.75">
      <c r="A10" s="3"/>
      <c r="B10" s="3"/>
      <c r="C10" s="22"/>
      <c r="D10" s="5"/>
      <c r="E10" s="356" t="s">
        <v>845</v>
      </c>
      <c r="F10" s="356" t="s">
        <v>129</v>
      </c>
      <c r="G10" s="3"/>
      <c r="H10" s="3"/>
      <c r="I10" s="3"/>
      <c r="J10" s="3"/>
      <c r="K10" s="6"/>
      <c r="L10" s="6"/>
      <c r="M10" s="6"/>
      <c r="N10" s="305"/>
      <c r="O10" s="306"/>
      <c r="P10" s="6"/>
      <c r="Q10" s="6"/>
      <c r="R10" s="6"/>
      <c r="S10" s="6"/>
      <c r="T10" s="7"/>
      <c r="U10" s="7"/>
      <c r="V10" s="7"/>
    </row>
    <row r="11" spans="1:22" s="1" customFormat="1" ht="22.5" customHeight="1">
      <c r="A11" s="788" t="s">
        <v>22</v>
      </c>
      <c r="B11" s="786" t="s">
        <v>2</v>
      </c>
      <c r="C11" s="793" t="s">
        <v>1</v>
      </c>
      <c r="D11" s="791" t="s">
        <v>3</v>
      </c>
      <c r="E11" s="786" t="s">
        <v>36</v>
      </c>
      <c r="F11" s="786" t="s">
        <v>469</v>
      </c>
      <c r="G11" s="786" t="s">
        <v>10</v>
      </c>
      <c r="H11" s="786"/>
      <c r="I11" s="786"/>
      <c r="J11" s="786"/>
      <c r="K11" s="786"/>
      <c r="L11" s="790"/>
      <c r="M11" s="6"/>
      <c r="N11" s="305"/>
      <c r="O11" s="306"/>
      <c r="P11" s="6"/>
      <c r="Q11" s="6"/>
      <c r="R11" s="6"/>
      <c r="S11" s="6"/>
      <c r="T11" s="7"/>
      <c r="U11" s="7"/>
      <c r="V11" s="7"/>
    </row>
    <row r="12" spans="1:22" s="1" customFormat="1" ht="22.5" customHeight="1">
      <c r="A12" s="789"/>
      <c r="B12" s="787"/>
      <c r="C12" s="794"/>
      <c r="D12" s="792"/>
      <c r="E12" s="787"/>
      <c r="F12" s="787"/>
      <c r="G12" s="31">
        <v>1</v>
      </c>
      <c r="H12" s="31">
        <v>2</v>
      </c>
      <c r="I12" s="31">
        <v>3</v>
      </c>
      <c r="J12" s="31">
        <v>4</v>
      </c>
      <c r="K12" s="31">
        <v>5</v>
      </c>
      <c r="L12" s="32">
        <v>6</v>
      </c>
      <c r="M12" s="6"/>
      <c r="N12" s="6"/>
      <c r="O12" s="6"/>
      <c r="P12" s="6"/>
      <c r="Q12" s="6"/>
      <c r="R12" s="6"/>
      <c r="S12" s="6"/>
      <c r="T12" s="7"/>
      <c r="U12" s="7"/>
      <c r="V12" s="7"/>
    </row>
    <row r="13" spans="1:22" s="1" customFormat="1" ht="14.25">
      <c r="A13" s="444" t="s">
        <v>309</v>
      </c>
      <c r="B13" s="415" t="s">
        <v>758</v>
      </c>
      <c r="C13" s="442" t="s">
        <v>759</v>
      </c>
      <c r="D13" s="415" t="s">
        <v>760</v>
      </c>
      <c r="E13" s="397" t="s">
        <v>245</v>
      </c>
      <c r="F13" s="397" t="s">
        <v>324</v>
      </c>
      <c r="G13" s="79">
        <v>34.09</v>
      </c>
      <c r="H13" s="14">
        <v>34.07</v>
      </c>
      <c r="I13" s="14">
        <v>33.55</v>
      </c>
      <c r="J13" s="14">
        <v>34.07</v>
      </c>
      <c r="K13" s="14" t="s">
        <v>810</v>
      </c>
      <c r="L13" s="14">
        <v>35.04</v>
      </c>
      <c r="M13" s="6"/>
      <c r="N13" s="6"/>
      <c r="O13" s="6"/>
      <c r="P13" s="6"/>
      <c r="Q13" s="6"/>
      <c r="R13" s="6"/>
      <c r="S13" s="6"/>
      <c r="T13" s="7"/>
      <c r="U13" s="7"/>
      <c r="V13" s="7"/>
    </row>
    <row r="14" spans="1:22" s="1" customFormat="1" ht="14.25">
      <c r="A14" s="329" t="s">
        <v>304</v>
      </c>
      <c r="B14" s="329">
        <v>167</v>
      </c>
      <c r="C14" s="333" t="s">
        <v>709</v>
      </c>
      <c r="D14" s="366">
        <v>34004</v>
      </c>
      <c r="E14" s="366" t="s">
        <v>247</v>
      </c>
      <c r="F14" s="329" t="s">
        <v>324</v>
      </c>
      <c r="G14" s="79">
        <v>35.36</v>
      </c>
      <c r="H14" s="14" t="s">
        <v>810</v>
      </c>
      <c r="I14" s="14">
        <v>34.11</v>
      </c>
      <c r="J14" s="14" t="s">
        <v>810</v>
      </c>
      <c r="K14" s="14">
        <v>34.62</v>
      </c>
      <c r="L14" s="14">
        <v>34.72</v>
      </c>
      <c r="M14" s="6"/>
      <c r="N14" s="6"/>
      <c r="O14" s="6"/>
      <c r="P14" s="6"/>
      <c r="Q14" s="6"/>
      <c r="R14" s="6"/>
      <c r="S14" s="6"/>
      <c r="T14" s="7"/>
      <c r="U14" s="7"/>
      <c r="V14" s="7"/>
    </row>
    <row r="15" spans="1:22" s="1" customFormat="1" ht="14.25">
      <c r="A15" s="388" t="s">
        <v>309</v>
      </c>
      <c r="B15" s="388">
        <v>68</v>
      </c>
      <c r="C15" s="392" t="s">
        <v>994</v>
      </c>
      <c r="D15" s="395" t="s">
        <v>995</v>
      </c>
      <c r="E15" s="397" t="s">
        <v>245</v>
      </c>
      <c r="F15" s="397" t="s">
        <v>324</v>
      </c>
      <c r="G15" s="79" t="s">
        <v>810</v>
      </c>
      <c r="H15" s="14" t="s">
        <v>810</v>
      </c>
      <c r="I15" s="14">
        <v>43.97</v>
      </c>
      <c r="J15" s="14" t="s">
        <v>810</v>
      </c>
      <c r="K15" s="14" t="s">
        <v>810</v>
      </c>
      <c r="L15" s="14" t="s">
        <v>810</v>
      </c>
      <c r="M15" s="6"/>
      <c r="N15" s="6"/>
      <c r="O15" s="6"/>
      <c r="P15" s="6"/>
      <c r="Q15" s="6"/>
      <c r="R15" s="6"/>
      <c r="S15" s="6"/>
      <c r="T15" s="7"/>
      <c r="U15" s="7"/>
      <c r="V15" s="7"/>
    </row>
    <row r="16" spans="1:22" s="1" customFormat="1" ht="14.25">
      <c r="A16" s="395" t="s">
        <v>309</v>
      </c>
      <c r="B16" s="399">
        <v>21</v>
      </c>
      <c r="C16" s="400" t="s">
        <v>996</v>
      </c>
      <c r="D16" s="390">
        <v>35045</v>
      </c>
      <c r="E16" s="397" t="s">
        <v>245</v>
      </c>
      <c r="F16" s="397" t="s">
        <v>324</v>
      </c>
      <c r="G16" s="79">
        <v>47.77</v>
      </c>
      <c r="H16" s="14">
        <v>48.66</v>
      </c>
      <c r="I16" s="14">
        <v>49.41</v>
      </c>
      <c r="J16" s="14">
        <v>50.38</v>
      </c>
      <c r="K16" s="14" t="s">
        <v>810</v>
      </c>
      <c r="L16" s="14" t="s">
        <v>810</v>
      </c>
      <c r="M16" s="6"/>
      <c r="N16" s="6"/>
      <c r="O16" s="6"/>
      <c r="P16" s="6"/>
      <c r="Q16" s="6"/>
      <c r="R16" s="6"/>
      <c r="S16" s="6"/>
      <c r="T16" s="7"/>
      <c r="U16" s="7"/>
      <c r="V16" s="7"/>
    </row>
    <row r="17" spans="1:22" s="1" customFormat="1" ht="14.25">
      <c r="A17" s="379" t="s">
        <v>304</v>
      </c>
      <c r="B17" s="379">
        <v>610</v>
      </c>
      <c r="C17" s="381" t="s">
        <v>712</v>
      </c>
      <c r="D17" s="382" t="s">
        <v>713</v>
      </c>
      <c r="E17" s="383" t="s">
        <v>246</v>
      </c>
      <c r="F17" s="379" t="s">
        <v>324</v>
      </c>
      <c r="G17" s="79">
        <v>49.98</v>
      </c>
      <c r="H17" s="14" t="s">
        <v>810</v>
      </c>
      <c r="I17" s="14" t="s">
        <v>810</v>
      </c>
      <c r="J17" s="14" t="s">
        <v>810</v>
      </c>
      <c r="K17" s="14" t="s">
        <v>810</v>
      </c>
      <c r="L17" s="14">
        <v>51.64</v>
      </c>
      <c r="M17" s="6"/>
      <c r="N17" s="6"/>
      <c r="O17" s="6"/>
      <c r="P17" s="6"/>
      <c r="Q17" s="6"/>
      <c r="R17" s="6"/>
      <c r="S17" s="6"/>
      <c r="T17" s="7"/>
      <c r="U17" s="7"/>
      <c r="V17" s="7"/>
    </row>
    <row r="18" spans="1:22" s="1" customFormat="1" ht="14.25">
      <c r="A18" s="370" t="s">
        <v>304</v>
      </c>
      <c r="B18" s="371">
        <v>270</v>
      </c>
      <c r="C18" s="334" t="s">
        <v>997</v>
      </c>
      <c r="D18" s="407" t="s">
        <v>498</v>
      </c>
      <c r="E18" s="371" t="s">
        <v>301</v>
      </c>
      <c r="F18" s="371" t="s">
        <v>315</v>
      </c>
      <c r="G18" s="79" t="s">
        <v>810</v>
      </c>
      <c r="H18" s="14">
        <v>51.98</v>
      </c>
      <c r="I18" s="14">
        <v>50.81</v>
      </c>
      <c r="J18" s="14" t="s">
        <v>810</v>
      </c>
      <c r="K18" s="14">
        <v>52.57</v>
      </c>
      <c r="L18" s="14" t="s">
        <v>810</v>
      </c>
      <c r="M18" s="6"/>
      <c r="N18" s="6"/>
      <c r="O18" s="6"/>
      <c r="P18" s="6"/>
      <c r="Q18" s="6"/>
      <c r="R18" s="6"/>
      <c r="S18" s="6"/>
      <c r="T18" s="7"/>
      <c r="U18" s="7"/>
      <c r="V18" s="7"/>
    </row>
    <row r="19" spans="1:22" s="1" customFormat="1" ht="14.25">
      <c r="A19" s="329" t="s">
        <v>304</v>
      </c>
      <c r="B19" s="329">
        <v>332</v>
      </c>
      <c r="C19" s="333" t="s">
        <v>728</v>
      </c>
      <c r="D19" s="387" t="s">
        <v>729</v>
      </c>
      <c r="E19" s="329" t="s">
        <v>328</v>
      </c>
      <c r="F19" s="329" t="s">
        <v>329</v>
      </c>
      <c r="G19" s="79">
        <v>28.85</v>
      </c>
      <c r="H19" s="14">
        <v>32.73</v>
      </c>
      <c r="I19" s="14" t="s">
        <v>810</v>
      </c>
      <c r="J19" s="14">
        <v>30.92</v>
      </c>
      <c r="K19" s="14">
        <v>32.34</v>
      </c>
      <c r="L19" s="14" t="s">
        <v>810</v>
      </c>
      <c r="M19" s="6"/>
      <c r="N19" s="6"/>
      <c r="O19" s="6"/>
      <c r="P19" s="6"/>
      <c r="Q19" s="6"/>
      <c r="R19" s="6"/>
      <c r="S19" s="6"/>
      <c r="T19" s="7"/>
      <c r="U19" s="7"/>
      <c r="V19" s="7"/>
    </row>
    <row r="20" spans="1:22" s="1" customFormat="1" ht="14.25">
      <c r="A20" s="77"/>
      <c r="B20" s="77"/>
      <c r="C20" s="43"/>
      <c r="D20" s="46"/>
      <c r="E20" s="46"/>
      <c r="F20" s="16"/>
      <c r="G20" s="79"/>
      <c r="H20" s="14"/>
      <c r="I20" s="14"/>
      <c r="J20" s="14"/>
      <c r="K20" s="14"/>
      <c r="L20" s="14"/>
      <c r="M20" s="6"/>
      <c r="N20" s="6"/>
      <c r="O20" s="6"/>
      <c r="P20" s="6"/>
      <c r="Q20" s="6"/>
      <c r="R20" s="6"/>
      <c r="S20" s="6"/>
      <c r="T20" s="7"/>
      <c r="U20" s="7"/>
      <c r="V20" s="7"/>
    </row>
    <row r="21" spans="1:22" s="1" customFormat="1" ht="14.25">
      <c r="A21" s="247"/>
      <c r="B21" s="247"/>
      <c r="C21" s="248"/>
      <c r="D21" s="249"/>
      <c r="E21" s="249"/>
      <c r="F21" s="195"/>
      <c r="G21" s="79"/>
      <c r="H21" s="14"/>
      <c r="I21" s="14"/>
      <c r="J21" s="14"/>
      <c r="K21" s="14"/>
      <c r="L21" s="14"/>
      <c r="M21" s="6"/>
      <c r="N21" s="6"/>
      <c r="O21" s="6"/>
      <c r="P21" s="6"/>
      <c r="Q21" s="6"/>
      <c r="R21" s="6"/>
      <c r="S21" s="6"/>
      <c r="T21" s="7"/>
      <c r="U21" s="7"/>
      <c r="V21" s="7"/>
    </row>
    <row r="22" spans="1:22" s="1" customFormat="1" ht="14.25">
      <c r="A22" s="77"/>
      <c r="B22" s="77"/>
      <c r="C22" s="250"/>
      <c r="D22" s="242"/>
      <c r="E22" s="46"/>
      <c r="F22" s="77"/>
      <c r="G22" s="79"/>
      <c r="H22" s="14"/>
      <c r="I22" s="14"/>
      <c r="J22" s="14"/>
      <c r="K22" s="14"/>
      <c r="L22" s="14"/>
      <c r="M22" s="6"/>
      <c r="N22" s="6"/>
      <c r="O22" s="6"/>
      <c r="P22" s="6"/>
      <c r="Q22" s="6"/>
      <c r="R22" s="6"/>
      <c r="S22" s="6"/>
      <c r="T22" s="7"/>
      <c r="U22" s="7"/>
      <c r="V22" s="7"/>
    </row>
    <row r="23" spans="1:22" s="1" customFormat="1" ht="14.25">
      <c r="A23" s="16"/>
      <c r="B23" s="16"/>
      <c r="C23" s="43"/>
      <c r="D23" s="51"/>
      <c r="E23" s="15"/>
      <c r="F23" s="15"/>
      <c r="G23" s="18"/>
      <c r="H23" s="14"/>
      <c r="I23" s="14"/>
      <c r="J23" s="14"/>
      <c r="K23" s="14"/>
      <c r="L23" s="14"/>
      <c r="M23" s="6"/>
      <c r="N23" s="6"/>
      <c r="O23" s="6"/>
      <c r="P23" s="6"/>
      <c r="Q23" s="6"/>
      <c r="R23" s="6"/>
      <c r="S23" s="6"/>
      <c r="T23" s="7"/>
      <c r="U23" s="7"/>
      <c r="V23" s="7"/>
    </row>
    <row r="24" spans="1:22" s="1" customFormat="1" ht="14.25">
      <c r="A24" s="3"/>
      <c r="B24" s="77"/>
      <c r="C24" s="17"/>
      <c r="D24" s="97"/>
      <c r="E24" s="15"/>
      <c r="F24" s="15"/>
      <c r="G24" s="15"/>
      <c r="H24" s="14"/>
      <c r="I24" s="3"/>
      <c r="J24" s="3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  <c r="V24" s="7"/>
    </row>
    <row r="25" spans="1:22" s="1" customFormat="1" ht="14.25">
      <c r="A25" s="3"/>
      <c r="B25" s="77"/>
      <c r="C25" s="17"/>
      <c r="D25" s="46"/>
      <c r="E25" s="19"/>
      <c r="F25" s="19"/>
      <c r="G25" s="19"/>
      <c r="H25" s="14"/>
      <c r="I25" s="3"/>
      <c r="J25" s="3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  <c r="V25" s="7"/>
    </row>
    <row r="26" spans="1:22" s="1" customFormat="1" ht="14.25">
      <c r="A26" s="3"/>
      <c r="B26" s="77"/>
      <c r="C26" s="17"/>
      <c r="D26" s="46"/>
      <c r="E26" s="19"/>
      <c r="F26" s="19"/>
      <c r="G26" s="19"/>
      <c r="H26" s="14"/>
      <c r="I26" s="3"/>
      <c r="J26" s="3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  <c r="V26" s="7"/>
    </row>
    <row r="27" spans="1:22" s="1" customFormat="1" ht="14.25">
      <c r="A27" s="3"/>
      <c r="B27" s="77"/>
      <c r="C27" s="17"/>
      <c r="D27" s="46"/>
      <c r="E27" s="19"/>
      <c r="F27" s="19"/>
      <c r="G27" s="19"/>
      <c r="H27" s="14"/>
      <c r="I27" s="3"/>
      <c r="J27" s="3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</row>
  </sheetData>
  <sheetProtection/>
  <mergeCells count="7">
    <mergeCell ref="G11:L11"/>
    <mergeCell ref="A11:A12"/>
    <mergeCell ref="B11:B12"/>
    <mergeCell ref="C11:C12"/>
    <mergeCell ref="D11:D12"/>
    <mergeCell ref="E11:E12"/>
    <mergeCell ref="F11:F12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4"/>
  <dimension ref="A1:AB30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3" width="9.140625" style="6" hidden="1" customWidth="1"/>
    <col min="14" max="16" width="9.140625" style="50" hidden="1" customWidth="1"/>
    <col min="17" max="25" width="9.140625" style="50" customWidth="1"/>
    <col min="26" max="28" width="9.140625" style="8" customWidth="1"/>
  </cols>
  <sheetData>
    <row r="1" spans="3:10" ht="15.75">
      <c r="C1" s="4" t="s">
        <v>276</v>
      </c>
      <c r="E1" s="3"/>
      <c r="F1" s="3"/>
      <c r="G1" s="3"/>
      <c r="J1" s="26" t="s">
        <v>871</v>
      </c>
    </row>
    <row r="2" spans="1:17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  <c r="N2" s="96"/>
      <c r="O2" s="96"/>
      <c r="P2" s="96"/>
      <c r="Q2" s="96"/>
    </row>
    <row r="3" spans="1:17" ht="15" outlineLevel="1">
      <c r="A3" s="15">
        <v>1</v>
      </c>
      <c r="B3" s="329">
        <v>159</v>
      </c>
      <c r="C3" s="333" t="s">
        <v>710</v>
      </c>
      <c r="D3" s="366">
        <v>34250</v>
      </c>
      <c r="E3" s="366" t="s">
        <v>247</v>
      </c>
      <c r="F3" s="329" t="s">
        <v>324</v>
      </c>
      <c r="G3" s="18">
        <v>47.53</v>
      </c>
      <c r="H3" s="78">
        <v>1</v>
      </c>
      <c r="I3" s="329">
        <v>8</v>
      </c>
      <c r="J3" s="447" t="s">
        <v>748</v>
      </c>
      <c r="K3" s="17"/>
      <c r="M3" s="52">
        <f aca="true" t="shared" si="0" ref="M3:M8">G3</f>
        <v>47.53</v>
      </c>
      <c r="N3" s="305">
        <v>16</v>
      </c>
      <c r="O3" s="306" t="s">
        <v>49</v>
      </c>
      <c r="P3" s="213">
        <f aca="true" t="shared" si="1" ref="P3:P8">VLOOKUP(M3,жендиск,2)</f>
      </c>
      <c r="Q3" s="96"/>
    </row>
    <row r="4" spans="1:17" ht="15" outlineLevel="1">
      <c r="A4" s="15">
        <v>2</v>
      </c>
      <c r="B4" s="329">
        <v>221</v>
      </c>
      <c r="C4" s="381" t="s">
        <v>719</v>
      </c>
      <c r="D4" s="330">
        <v>1995</v>
      </c>
      <c r="E4" s="383" t="s">
        <v>246</v>
      </c>
      <c r="F4" s="383" t="s">
        <v>302</v>
      </c>
      <c r="G4" s="18">
        <v>40.36</v>
      </c>
      <c r="H4" s="78">
        <v>1</v>
      </c>
      <c r="I4" s="391" t="s">
        <v>309</v>
      </c>
      <c r="J4" s="336" t="s">
        <v>750</v>
      </c>
      <c r="K4" s="17"/>
      <c r="M4" s="52">
        <f t="shared" si="0"/>
        <v>40.36</v>
      </c>
      <c r="N4" s="305">
        <v>19</v>
      </c>
      <c r="O4" s="306" t="s">
        <v>48</v>
      </c>
      <c r="P4" s="213">
        <f t="shared" si="1"/>
      </c>
      <c r="Q4" s="96"/>
    </row>
    <row r="5" spans="1:17" ht="15" outlineLevel="1">
      <c r="A5" s="15">
        <v>3</v>
      </c>
      <c r="B5" s="379">
        <v>203</v>
      </c>
      <c r="C5" s="403" t="s">
        <v>717</v>
      </c>
      <c r="D5" s="404" t="s">
        <v>718</v>
      </c>
      <c r="E5" s="383" t="s">
        <v>246</v>
      </c>
      <c r="F5" s="379" t="s">
        <v>324</v>
      </c>
      <c r="G5" s="18">
        <v>37.35</v>
      </c>
      <c r="H5" s="78">
        <v>2</v>
      </c>
      <c r="I5" s="379">
        <v>7</v>
      </c>
      <c r="J5" s="421" t="s">
        <v>749</v>
      </c>
      <c r="K5" s="17"/>
      <c r="M5" s="52">
        <f>G5</f>
        <v>37.35</v>
      </c>
      <c r="N5" s="305">
        <v>1</v>
      </c>
      <c r="O5" s="306" t="s">
        <v>50</v>
      </c>
      <c r="P5" s="213">
        <f>VLOOKUP(M5,жендиск,2)</f>
      </c>
      <c r="Q5" s="96"/>
    </row>
    <row r="6" spans="1:17" ht="15" outlineLevel="1">
      <c r="A6" s="15">
        <v>4</v>
      </c>
      <c r="B6" s="371">
        <v>295</v>
      </c>
      <c r="C6" s="334" t="s">
        <v>743</v>
      </c>
      <c r="D6" s="370">
        <v>34679</v>
      </c>
      <c r="E6" s="370" t="s">
        <v>301</v>
      </c>
      <c r="F6" s="371" t="s">
        <v>302</v>
      </c>
      <c r="G6" s="18">
        <v>36.18</v>
      </c>
      <c r="H6" s="78">
        <v>2</v>
      </c>
      <c r="I6" s="371">
        <v>6</v>
      </c>
      <c r="J6" s="424" t="s">
        <v>751</v>
      </c>
      <c r="K6" s="17"/>
      <c r="M6" s="52">
        <f t="shared" si="0"/>
        <v>36.18</v>
      </c>
      <c r="N6" s="305">
        <v>25</v>
      </c>
      <c r="O6" s="306" t="s">
        <v>47</v>
      </c>
      <c r="P6" s="213">
        <f t="shared" si="1"/>
      </c>
      <c r="Q6" s="96"/>
    </row>
    <row r="7" spans="1:17" ht="15" outlineLevel="1">
      <c r="A7" s="15">
        <v>5</v>
      </c>
      <c r="B7" s="339">
        <v>126</v>
      </c>
      <c r="C7" s="364" t="s">
        <v>702</v>
      </c>
      <c r="D7" s="365">
        <v>34542</v>
      </c>
      <c r="E7" s="374" t="s">
        <v>248</v>
      </c>
      <c r="F7" s="339" t="s">
        <v>296</v>
      </c>
      <c r="G7" s="18">
        <v>33.76</v>
      </c>
      <c r="H7" s="78">
        <v>2</v>
      </c>
      <c r="I7" s="374">
        <v>5</v>
      </c>
      <c r="J7" s="418" t="s">
        <v>745</v>
      </c>
      <c r="K7" s="17"/>
      <c r="M7" s="52">
        <f t="shared" si="0"/>
        <v>33.76</v>
      </c>
      <c r="N7" s="305">
        <v>28</v>
      </c>
      <c r="O7" s="306">
        <v>3</v>
      </c>
      <c r="P7" s="213">
        <f t="shared" si="1"/>
      </c>
      <c r="Q7" s="96"/>
    </row>
    <row r="8" spans="1:17" ht="15" outlineLevel="1">
      <c r="A8" s="15">
        <v>6</v>
      </c>
      <c r="B8" s="374">
        <v>459</v>
      </c>
      <c r="C8" s="377" t="s">
        <v>708</v>
      </c>
      <c r="D8" s="378">
        <v>33995</v>
      </c>
      <c r="E8" s="374" t="s">
        <v>245</v>
      </c>
      <c r="F8" s="374" t="s">
        <v>296</v>
      </c>
      <c r="G8" s="18">
        <v>31.06</v>
      </c>
      <c r="H8" s="78">
        <v>3</v>
      </c>
      <c r="I8" s="374">
        <v>4</v>
      </c>
      <c r="J8" s="423" t="s">
        <v>747</v>
      </c>
      <c r="K8" s="17"/>
      <c r="M8" s="52">
        <f t="shared" si="0"/>
        <v>31.06</v>
      </c>
      <c r="N8" s="305">
        <v>32</v>
      </c>
      <c r="O8" s="306">
        <v>2</v>
      </c>
      <c r="P8" s="213">
        <f t="shared" si="1"/>
        <v>3</v>
      </c>
      <c r="Q8" s="96"/>
    </row>
    <row r="9" spans="1:17" ht="15" outlineLevel="1">
      <c r="A9" s="15"/>
      <c r="B9" s="415" t="s">
        <v>1001</v>
      </c>
      <c r="C9" s="442" t="s">
        <v>1002</v>
      </c>
      <c r="D9" s="443">
        <v>35744</v>
      </c>
      <c r="E9" s="397" t="s">
        <v>245</v>
      </c>
      <c r="F9" s="397" t="s">
        <v>324</v>
      </c>
      <c r="G9" s="18">
        <v>27.54</v>
      </c>
      <c r="H9" s="78" t="s">
        <v>47</v>
      </c>
      <c r="I9" s="444" t="s">
        <v>429</v>
      </c>
      <c r="J9" s="446" t="s">
        <v>753</v>
      </c>
      <c r="K9" s="17"/>
      <c r="M9" s="52">
        <f>G9</f>
        <v>27.54</v>
      </c>
      <c r="N9" s="305">
        <v>0</v>
      </c>
      <c r="O9" s="306">
        <f>""</f>
      </c>
      <c r="P9" s="213" t="str">
        <f>VLOOKUP(M9,жендиск,2)</f>
        <v>1юн</v>
      </c>
      <c r="Q9" s="96"/>
    </row>
    <row r="10" spans="1:28" s="1" customFormat="1" ht="15">
      <c r="A10" s="3"/>
      <c r="B10" s="3"/>
      <c r="C10" s="22"/>
      <c r="D10" s="5"/>
      <c r="E10" s="356" t="s">
        <v>845</v>
      </c>
      <c r="F10" s="356" t="s">
        <v>311</v>
      </c>
      <c r="G10" s="3"/>
      <c r="H10" s="3"/>
      <c r="I10" s="3"/>
      <c r="J10" s="3"/>
      <c r="K10" s="6"/>
      <c r="L10" s="6"/>
      <c r="M10" s="6"/>
      <c r="N10" s="5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/>
      <c r="AB10" s="7"/>
    </row>
    <row r="11" spans="1:28" s="1" customFormat="1" ht="22.5" customHeight="1">
      <c r="A11" s="788" t="s">
        <v>22</v>
      </c>
      <c r="B11" s="786" t="s">
        <v>2</v>
      </c>
      <c r="C11" s="793" t="s">
        <v>1</v>
      </c>
      <c r="D11" s="791" t="s">
        <v>3</v>
      </c>
      <c r="E11" s="786" t="s">
        <v>36</v>
      </c>
      <c r="F11" s="786" t="s">
        <v>469</v>
      </c>
      <c r="G11" s="786" t="s">
        <v>10</v>
      </c>
      <c r="H11" s="786"/>
      <c r="I11" s="786"/>
      <c r="J11" s="786"/>
      <c r="K11" s="786"/>
      <c r="L11" s="790"/>
      <c r="M11" s="93"/>
      <c r="N11" s="9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/>
      <c r="AB11" s="7"/>
    </row>
    <row r="12" spans="1:28" s="1" customFormat="1" ht="22.5" customHeight="1">
      <c r="A12" s="789"/>
      <c r="B12" s="787"/>
      <c r="C12" s="794"/>
      <c r="D12" s="792"/>
      <c r="E12" s="787"/>
      <c r="F12" s="787"/>
      <c r="G12" s="31">
        <v>1</v>
      </c>
      <c r="H12" s="31">
        <v>2</v>
      </c>
      <c r="I12" s="31">
        <v>3</v>
      </c>
      <c r="J12" s="31">
        <v>4</v>
      </c>
      <c r="K12" s="31">
        <v>5</v>
      </c>
      <c r="L12" s="32">
        <v>6</v>
      </c>
      <c r="M12" s="6"/>
      <c r="N12" s="5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</row>
    <row r="13" spans="1:28" s="1" customFormat="1" ht="15" hidden="1">
      <c r="A13" s="16"/>
      <c r="B13" s="16"/>
      <c r="C13" s="43"/>
      <c r="D13" s="51"/>
      <c r="E13" s="15"/>
      <c r="F13" s="15"/>
      <c r="G13" s="19"/>
      <c r="H13" s="14"/>
      <c r="I13" s="3"/>
      <c r="J13" s="3"/>
      <c r="K13" s="3"/>
      <c r="L13" s="3"/>
      <c r="M13" s="6"/>
      <c r="N13" s="50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</row>
    <row r="14" spans="1:28" s="1" customFormat="1" ht="15">
      <c r="A14" s="444" t="s">
        <v>429</v>
      </c>
      <c r="B14" s="415" t="s">
        <v>1001</v>
      </c>
      <c r="C14" s="442" t="s">
        <v>1002</v>
      </c>
      <c r="D14" s="443">
        <v>35744</v>
      </c>
      <c r="E14" s="397" t="s">
        <v>245</v>
      </c>
      <c r="F14" s="397" t="s">
        <v>324</v>
      </c>
      <c r="G14" s="79">
        <v>22.9</v>
      </c>
      <c r="H14" s="14">
        <v>21.82</v>
      </c>
      <c r="I14" s="14">
        <v>27.54</v>
      </c>
      <c r="J14" s="14" t="s">
        <v>810</v>
      </c>
      <c r="K14" s="14" t="s">
        <v>810</v>
      </c>
      <c r="L14" s="14" t="s">
        <v>810</v>
      </c>
      <c r="M14" s="6"/>
      <c r="N14" s="5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7"/>
      <c r="AB14" s="7"/>
    </row>
    <row r="15" spans="1:28" s="1" customFormat="1" ht="15">
      <c r="A15" s="379" t="s">
        <v>304</v>
      </c>
      <c r="B15" s="379">
        <v>203</v>
      </c>
      <c r="C15" s="403" t="s">
        <v>717</v>
      </c>
      <c r="D15" s="404" t="s">
        <v>718</v>
      </c>
      <c r="E15" s="383" t="s">
        <v>246</v>
      </c>
      <c r="F15" s="379" t="s">
        <v>324</v>
      </c>
      <c r="G15" s="79">
        <v>35.17</v>
      </c>
      <c r="H15" s="14">
        <v>37.35</v>
      </c>
      <c r="I15" s="14">
        <v>36.3</v>
      </c>
      <c r="J15" s="14" t="s">
        <v>810</v>
      </c>
      <c r="K15" s="14" t="s">
        <v>810</v>
      </c>
      <c r="L15" s="14" t="s">
        <v>810</v>
      </c>
      <c r="M15" s="6"/>
      <c r="N15" s="50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7"/>
      <c r="AB15" s="7"/>
    </row>
    <row r="16" spans="1:28" s="1" customFormat="1" ht="15">
      <c r="A16" s="374" t="s">
        <v>304</v>
      </c>
      <c r="B16" s="339">
        <v>126</v>
      </c>
      <c r="C16" s="364" t="s">
        <v>702</v>
      </c>
      <c r="D16" s="365">
        <v>34542</v>
      </c>
      <c r="E16" s="374" t="s">
        <v>248</v>
      </c>
      <c r="F16" s="339" t="s">
        <v>296</v>
      </c>
      <c r="G16" s="79" t="s">
        <v>810</v>
      </c>
      <c r="H16" s="14" t="s">
        <v>810</v>
      </c>
      <c r="I16" s="14">
        <v>33.76</v>
      </c>
      <c r="J16" s="14">
        <v>31.06</v>
      </c>
      <c r="K16" s="14" t="s">
        <v>810</v>
      </c>
      <c r="L16" s="14" t="s">
        <v>810</v>
      </c>
      <c r="M16" s="6"/>
      <c r="N16" s="5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7"/>
      <c r="AB16" s="7"/>
    </row>
    <row r="17" spans="1:28" s="1" customFormat="1" ht="15">
      <c r="A17" s="374" t="s">
        <v>304</v>
      </c>
      <c r="B17" s="374">
        <v>459</v>
      </c>
      <c r="C17" s="377" t="s">
        <v>708</v>
      </c>
      <c r="D17" s="378">
        <v>33995</v>
      </c>
      <c r="E17" s="374" t="s">
        <v>245</v>
      </c>
      <c r="F17" s="374" t="s">
        <v>296</v>
      </c>
      <c r="G17" s="79" t="s">
        <v>810</v>
      </c>
      <c r="H17" s="14">
        <v>31.01</v>
      </c>
      <c r="I17" s="14">
        <v>31.06</v>
      </c>
      <c r="J17" s="14" t="s">
        <v>810</v>
      </c>
      <c r="K17" s="14" t="s">
        <v>810</v>
      </c>
      <c r="L17" s="14" t="s">
        <v>810</v>
      </c>
      <c r="M17" s="6"/>
      <c r="N17" s="5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</row>
    <row r="18" spans="1:28" s="1" customFormat="1" ht="15">
      <c r="A18" s="391" t="s">
        <v>309</v>
      </c>
      <c r="B18" s="329">
        <v>221</v>
      </c>
      <c r="C18" s="381" t="s">
        <v>719</v>
      </c>
      <c r="D18" s="330">
        <v>1995</v>
      </c>
      <c r="E18" s="383" t="s">
        <v>246</v>
      </c>
      <c r="F18" s="383" t="s">
        <v>302</v>
      </c>
      <c r="G18" s="79">
        <v>37.42</v>
      </c>
      <c r="H18" s="14">
        <v>39</v>
      </c>
      <c r="I18" s="14">
        <v>39.33</v>
      </c>
      <c r="J18" s="14">
        <v>39.66</v>
      </c>
      <c r="K18" s="14">
        <v>40.36</v>
      </c>
      <c r="L18" s="14" t="s">
        <v>810</v>
      </c>
      <c r="M18" s="6"/>
      <c r="N18" s="50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</row>
    <row r="19" spans="1:28" s="1" customFormat="1" ht="15">
      <c r="A19" s="371" t="s">
        <v>304</v>
      </c>
      <c r="B19" s="371">
        <v>295</v>
      </c>
      <c r="C19" s="334" t="s">
        <v>743</v>
      </c>
      <c r="D19" s="370">
        <v>34679</v>
      </c>
      <c r="E19" s="370" t="s">
        <v>301</v>
      </c>
      <c r="F19" s="371" t="s">
        <v>302</v>
      </c>
      <c r="G19" s="79">
        <v>36.18</v>
      </c>
      <c r="H19" s="14" t="s">
        <v>810</v>
      </c>
      <c r="I19" s="14">
        <v>35.5</v>
      </c>
      <c r="J19" s="14" t="s">
        <v>810</v>
      </c>
      <c r="K19" s="14" t="s">
        <v>810</v>
      </c>
      <c r="L19" s="14" t="s">
        <v>810</v>
      </c>
      <c r="M19" s="6"/>
      <c r="N19" s="5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</row>
    <row r="20" spans="1:28" s="1" customFormat="1" ht="15">
      <c r="A20" s="329" t="s">
        <v>304</v>
      </c>
      <c r="B20" s="329">
        <v>159</v>
      </c>
      <c r="C20" s="333" t="s">
        <v>710</v>
      </c>
      <c r="D20" s="366">
        <v>34250</v>
      </c>
      <c r="E20" s="366" t="s">
        <v>247</v>
      </c>
      <c r="F20" s="329" t="s">
        <v>324</v>
      </c>
      <c r="G20" s="18" t="s">
        <v>810</v>
      </c>
      <c r="H20" s="14">
        <v>40.36</v>
      </c>
      <c r="I20" s="14">
        <v>44.11</v>
      </c>
      <c r="J20" s="14">
        <v>45.29</v>
      </c>
      <c r="K20" s="14">
        <v>43.52</v>
      </c>
      <c r="L20" s="14">
        <v>47.53</v>
      </c>
      <c r="M20" s="6"/>
      <c r="N20" s="5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</row>
    <row r="21" spans="1:28" s="1" customFormat="1" ht="15">
      <c r="A21" s="16"/>
      <c r="B21" s="16"/>
      <c r="C21" s="43"/>
      <c r="D21" s="51"/>
      <c r="E21" s="15"/>
      <c r="F21" s="15"/>
      <c r="G21" s="18"/>
      <c r="H21" s="14"/>
      <c r="I21" s="14"/>
      <c r="J21" s="14"/>
      <c r="K21" s="14"/>
      <c r="L21" s="14"/>
      <c r="M21" s="6"/>
      <c r="N21" s="50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  <c r="AA21" s="7"/>
      <c r="AB21" s="7"/>
    </row>
    <row r="22" spans="1:28" s="1" customFormat="1" ht="15">
      <c r="A22" s="42"/>
      <c r="B22" s="38"/>
      <c r="C22" s="39"/>
      <c r="D22" s="41"/>
      <c r="E22" s="40"/>
      <c r="F22" s="40"/>
      <c r="G22" s="79"/>
      <c r="H22" s="14"/>
      <c r="I22" s="14"/>
      <c r="J22" s="14"/>
      <c r="K22" s="14"/>
      <c r="L22" s="14"/>
      <c r="M22" s="6"/>
      <c r="N22" s="50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  <c r="AA22" s="7"/>
      <c r="AB22" s="7"/>
    </row>
    <row r="23" spans="1:28" s="1" customFormat="1" ht="15">
      <c r="A23" s="16"/>
      <c r="B23" s="16"/>
      <c r="C23" s="43"/>
      <c r="D23" s="51"/>
      <c r="E23" s="15"/>
      <c r="F23" s="15"/>
      <c r="G23" s="79"/>
      <c r="H23" s="14"/>
      <c r="I23" s="14"/>
      <c r="J23" s="14"/>
      <c r="K23" s="14"/>
      <c r="L23" s="14"/>
      <c r="M23" s="6"/>
      <c r="N23" s="50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  <c r="AA23" s="7"/>
      <c r="AB23" s="7"/>
    </row>
    <row r="24" spans="1:28" s="1" customFormat="1" ht="15">
      <c r="A24" s="42"/>
      <c r="B24" s="38"/>
      <c r="C24" s="39"/>
      <c r="D24" s="41"/>
      <c r="E24" s="40"/>
      <c r="F24" s="40"/>
      <c r="G24" s="79"/>
      <c r="H24" s="14"/>
      <c r="I24" s="14"/>
      <c r="J24" s="14"/>
      <c r="K24" s="14"/>
      <c r="L24" s="14"/>
      <c r="M24" s="6"/>
      <c r="N24" s="50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  <c r="AA24" s="7"/>
      <c r="AB24" s="7"/>
    </row>
    <row r="25" spans="1:12" ht="15">
      <c r="A25" s="16"/>
      <c r="B25" s="16"/>
      <c r="C25" s="43"/>
      <c r="D25" s="51"/>
      <c r="E25" s="15"/>
      <c r="F25" s="15"/>
      <c r="G25" s="14"/>
      <c r="H25" s="14"/>
      <c r="I25" s="14"/>
      <c r="J25" s="14"/>
      <c r="K25" s="14"/>
      <c r="L25" s="14"/>
    </row>
    <row r="26" spans="1:12" ht="15">
      <c r="A26" s="191"/>
      <c r="B26" s="191"/>
      <c r="C26" s="192"/>
      <c r="D26" s="194"/>
      <c r="E26" s="193"/>
      <c r="F26" s="193"/>
      <c r="G26" s="14"/>
      <c r="H26" s="14"/>
      <c r="I26" s="14"/>
      <c r="J26" s="14"/>
      <c r="K26" s="14"/>
      <c r="L26" s="14"/>
    </row>
    <row r="27" spans="1:12" ht="15">
      <c r="A27" s="16"/>
      <c r="B27" s="16"/>
      <c r="C27" s="43"/>
      <c r="D27" s="51"/>
      <c r="E27" s="15"/>
      <c r="F27" s="15"/>
      <c r="G27" s="14"/>
      <c r="H27" s="14"/>
      <c r="I27" s="14"/>
      <c r="J27" s="14"/>
      <c r="K27" s="14"/>
      <c r="L27" s="14"/>
    </row>
    <row r="28" spans="1:12" ht="15">
      <c r="A28" s="16"/>
      <c r="B28" s="16"/>
      <c r="C28" s="43"/>
      <c r="D28" s="51"/>
      <c r="E28" s="15"/>
      <c r="F28" s="40"/>
      <c r="G28" s="14"/>
      <c r="H28" s="14"/>
      <c r="I28" s="14"/>
      <c r="J28" s="14"/>
      <c r="K28" s="14"/>
      <c r="L28" s="14"/>
    </row>
    <row r="29" spans="1:12" ht="15">
      <c r="A29" s="16"/>
      <c r="B29" s="16"/>
      <c r="C29" s="43"/>
      <c r="D29" s="51"/>
      <c r="E29" s="15"/>
      <c r="F29" s="15"/>
      <c r="G29" s="14"/>
      <c r="H29" s="14"/>
      <c r="I29" s="14"/>
      <c r="J29" s="14"/>
      <c r="K29" s="14"/>
      <c r="L29" s="14"/>
    </row>
    <row r="30" spans="1:12" ht="15">
      <c r="A30" s="16"/>
      <c r="B30" s="16"/>
      <c r="C30" s="43"/>
      <c r="D30" s="51"/>
      <c r="E30" s="15"/>
      <c r="F30" s="15"/>
      <c r="G30" s="14"/>
      <c r="H30" s="14"/>
      <c r="I30" s="14"/>
      <c r="J30" s="14"/>
      <c r="K30" s="14"/>
      <c r="L30" s="14"/>
    </row>
  </sheetData>
  <sheetProtection/>
  <mergeCells count="7">
    <mergeCell ref="G11:L11"/>
    <mergeCell ref="A11:A12"/>
    <mergeCell ref="B11:B12"/>
    <mergeCell ref="C11:C12"/>
    <mergeCell ref="D11:D12"/>
    <mergeCell ref="E11:E12"/>
    <mergeCell ref="F11:F12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5"/>
  <dimension ref="A1:M15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4.28125" style="3" customWidth="1"/>
    <col min="2" max="2" width="3.57421875" style="3" customWidth="1"/>
    <col min="3" max="3" width="22.140625" style="3" customWidth="1"/>
    <col min="4" max="4" width="6.8515625" style="5" customWidth="1"/>
    <col min="5" max="5" width="17.421875" style="26" customWidth="1"/>
    <col min="6" max="6" width="17.421875" style="3" customWidth="1"/>
    <col min="7" max="8" width="6.421875" style="3" customWidth="1"/>
    <col min="9" max="9" width="6.421875" style="7" customWidth="1"/>
    <col min="10" max="13" width="9.140625" style="0" hidden="1" customWidth="1"/>
  </cols>
  <sheetData>
    <row r="1" spans="3:7" ht="15.75">
      <c r="C1" s="218" t="s">
        <v>271</v>
      </c>
      <c r="E1" s="3"/>
      <c r="G1" s="26" t="s">
        <v>857</v>
      </c>
    </row>
    <row r="2" spans="1:12" ht="44.25">
      <c r="A2" s="512" t="s">
        <v>0</v>
      </c>
      <c r="B2" s="502" t="s">
        <v>2</v>
      </c>
      <c r="C2" s="502" t="s">
        <v>1</v>
      </c>
      <c r="D2" s="501"/>
      <c r="E2" s="502" t="s">
        <v>42</v>
      </c>
      <c r="F2" s="504" t="s">
        <v>469</v>
      </c>
      <c r="G2" s="512" t="s">
        <v>77</v>
      </c>
      <c r="H2" s="512" t="s">
        <v>12</v>
      </c>
      <c r="I2" s="512" t="s">
        <v>13</v>
      </c>
      <c r="K2" s="50" t="s">
        <v>99</v>
      </c>
      <c r="L2" s="50"/>
    </row>
    <row r="3" spans="1:13" ht="48">
      <c r="A3" s="543">
        <v>1</v>
      </c>
      <c r="B3" s="549" t="s">
        <v>1176</v>
      </c>
      <c r="C3" s="550" t="s">
        <v>1175</v>
      </c>
      <c r="D3" s="551"/>
      <c r="E3" s="549" t="s">
        <v>246</v>
      </c>
      <c r="F3" s="552"/>
      <c r="G3" s="754" t="s">
        <v>1170</v>
      </c>
      <c r="H3" s="548">
        <v>1</v>
      </c>
      <c r="I3" s="548">
        <v>8</v>
      </c>
      <c r="J3" s="357" t="str">
        <f>G3</f>
        <v>3.22,16</v>
      </c>
      <c r="K3" s="301">
        <v>0</v>
      </c>
      <c r="L3" s="301">
        <f>""</f>
      </c>
      <c r="M3" t="e">
        <f>VLOOKUP(J3,м4х400,2)</f>
        <v>#REF!</v>
      </c>
    </row>
    <row r="4" spans="1:13" ht="48">
      <c r="A4" s="526">
        <v>2</v>
      </c>
      <c r="B4" s="537" t="s">
        <v>1053</v>
      </c>
      <c r="C4" s="533" t="s">
        <v>1052</v>
      </c>
      <c r="D4" s="593"/>
      <c r="E4" s="594" t="s">
        <v>250</v>
      </c>
      <c r="F4" s="537"/>
      <c r="G4" s="595" t="s">
        <v>1171</v>
      </c>
      <c r="H4" s="542">
        <v>1</v>
      </c>
      <c r="I4" s="542">
        <v>7</v>
      </c>
      <c r="J4" s="357" t="str">
        <f>G4</f>
        <v>3.26,64</v>
      </c>
      <c r="K4" s="303"/>
      <c r="L4" s="301"/>
      <c r="M4" t="e">
        <f>VLOOKUP(J4,м4х400,2)</f>
        <v>#REF!</v>
      </c>
    </row>
    <row r="5" spans="1:13" ht="48">
      <c r="A5" s="543">
        <v>3</v>
      </c>
      <c r="B5" s="596" t="s">
        <v>1174</v>
      </c>
      <c r="C5" s="597" t="s">
        <v>1173</v>
      </c>
      <c r="D5" s="593"/>
      <c r="E5" s="598" t="s">
        <v>1037</v>
      </c>
      <c r="F5" s="599"/>
      <c r="G5" s="595" t="s">
        <v>1169</v>
      </c>
      <c r="H5" s="542">
        <v>2</v>
      </c>
      <c r="I5" s="542">
        <v>6</v>
      </c>
      <c r="J5" s="357" t="str">
        <f>G5</f>
        <v>3.31,70</v>
      </c>
      <c r="K5" s="300" t="s">
        <v>101</v>
      </c>
      <c r="L5" s="301" t="s">
        <v>43</v>
      </c>
      <c r="M5" t="e">
        <f>VLOOKUP(J5,м4х400,2)</f>
        <v>#REF!</v>
      </c>
    </row>
    <row r="6" spans="1:13" ht="48.75">
      <c r="A6" s="526">
        <v>4</v>
      </c>
      <c r="B6" s="600" t="s">
        <v>1039</v>
      </c>
      <c r="C6" s="601" t="s">
        <v>1038</v>
      </c>
      <c r="D6" s="602"/>
      <c r="E6" s="602" t="s">
        <v>240</v>
      </c>
      <c r="F6" s="553"/>
      <c r="G6" s="603" t="s">
        <v>1172</v>
      </c>
      <c r="H6" s="542">
        <v>2</v>
      </c>
      <c r="I6" s="542">
        <v>5</v>
      </c>
      <c r="J6" s="357" t="str">
        <f>G6</f>
        <v>3.35,32</v>
      </c>
      <c r="K6" s="300" t="s">
        <v>100</v>
      </c>
      <c r="L6" s="301" t="s">
        <v>44</v>
      </c>
      <c r="M6" t="e">
        <f>VLOOKUP(J6,м4х400,2)</f>
        <v>#REF!</v>
      </c>
    </row>
    <row r="7" spans="3:9" ht="15">
      <c r="C7" s="22" t="s">
        <v>6</v>
      </c>
      <c r="E7" s="3" t="s">
        <v>79</v>
      </c>
      <c r="F7" s="3" t="s">
        <v>845</v>
      </c>
      <c r="I7" s="3"/>
    </row>
    <row r="8" spans="1:9" ht="38.25">
      <c r="A8" s="503" t="s">
        <v>5</v>
      </c>
      <c r="B8" s="502" t="s">
        <v>2</v>
      </c>
      <c r="C8" s="504" t="s">
        <v>1</v>
      </c>
      <c r="D8" s="501"/>
      <c r="E8" s="502" t="s">
        <v>36</v>
      </c>
      <c r="F8" s="502" t="s">
        <v>469</v>
      </c>
      <c r="G8" s="513" t="s">
        <v>4</v>
      </c>
      <c r="H8" s="514"/>
      <c r="I8" s="512" t="s">
        <v>37</v>
      </c>
    </row>
    <row r="9" spans="1:9" ht="48">
      <c r="A9" s="543">
        <v>4</v>
      </c>
      <c r="B9" s="549" t="s">
        <v>1176</v>
      </c>
      <c r="C9" s="550" t="s">
        <v>1175</v>
      </c>
      <c r="D9" s="551"/>
      <c r="E9" s="549" t="s">
        <v>246</v>
      </c>
      <c r="F9" s="540"/>
      <c r="G9" s="754" t="s">
        <v>1170</v>
      </c>
      <c r="H9" s="542"/>
      <c r="I9" s="542"/>
    </row>
    <row r="10" spans="1:9" ht="48">
      <c r="A10" s="526">
        <v>5</v>
      </c>
      <c r="B10" s="537" t="s">
        <v>1053</v>
      </c>
      <c r="C10" s="533" t="s">
        <v>1052</v>
      </c>
      <c r="D10" s="593"/>
      <c r="E10" s="594" t="s">
        <v>250</v>
      </c>
      <c r="F10" s="540"/>
      <c r="G10" s="595" t="s">
        <v>1171</v>
      </c>
      <c r="H10" s="542"/>
      <c r="I10" s="542"/>
    </row>
    <row r="11" spans="1:9" ht="48">
      <c r="A11" s="526">
        <v>3</v>
      </c>
      <c r="B11" s="596" t="s">
        <v>1174</v>
      </c>
      <c r="C11" s="597" t="s">
        <v>1173</v>
      </c>
      <c r="D11" s="593"/>
      <c r="E11" s="598" t="s">
        <v>1037</v>
      </c>
      <c r="F11" s="540"/>
      <c r="G11" s="595" t="s">
        <v>1169</v>
      </c>
      <c r="H11" s="542"/>
      <c r="I11" s="542"/>
    </row>
    <row r="12" spans="1:9" ht="48.75">
      <c r="A12" s="526">
        <v>6</v>
      </c>
      <c r="B12" s="600" t="s">
        <v>1039</v>
      </c>
      <c r="C12" s="601" t="s">
        <v>1038</v>
      </c>
      <c r="D12" s="602"/>
      <c r="E12" s="602" t="s">
        <v>240</v>
      </c>
      <c r="F12" s="540"/>
      <c r="G12" s="603" t="s">
        <v>1172</v>
      </c>
      <c r="H12" s="542"/>
      <c r="I12" s="542"/>
    </row>
    <row r="13" spans="1:9" ht="15">
      <c r="A13" s="253"/>
      <c r="B13" s="268"/>
      <c r="C13" s="272"/>
      <c r="D13" s="273"/>
      <c r="E13" s="268"/>
      <c r="F13" s="269"/>
      <c r="G13" s="268"/>
      <c r="H13" s="270"/>
      <c r="I13" s="270"/>
    </row>
    <row r="14" spans="1:9" ht="15">
      <c r="A14" s="350"/>
      <c r="B14" s="223"/>
      <c r="C14" s="224"/>
      <c r="D14" s="273"/>
      <c r="E14" s="51"/>
      <c r="F14" s="223"/>
      <c r="G14" s="270"/>
      <c r="H14" s="270"/>
      <c r="I14" s="270"/>
    </row>
    <row r="15" spans="1:9" ht="15">
      <c r="A15" s="350"/>
      <c r="B15" s="223"/>
      <c r="C15" s="224"/>
      <c r="D15" s="273"/>
      <c r="E15" s="51"/>
      <c r="F15" s="223"/>
      <c r="G15" s="270"/>
      <c r="H15" s="270"/>
      <c r="I15" s="270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1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6"/>
  <dimension ref="A1:V25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6" width="9.140625" style="50" hidden="1" customWidth="1"/>
    <col min="17" max="19" width="9.140625" style="50" customWidth="1"/>
    <col min="20" max="22" width="9.140625" style="8" customWidth="1"/>
  </cols>
  <sheetData>
    <row r="1" spans="3:10" ht="15.75">
      <c r="C1" s="4" t="s">
        <v>255</v>
      </c>
      <c r="E1" s="3"/>
      <c r="F1" s="3"/>
      <c r="G1" s="3"/>
      <c r="J1" s="26" t="s">
        <v>608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</row>
    <row r="3" spans="1:16" ht="15" outlineLevel="1">
      <c r="A3" s="16">
        <v>1</v>
      </c>
      <c r="B3" s="329">
        <v>118</v>
      </c>
      <c r="C3" s="333" t="s">
        <v>592</v>
      </c>
      <c r="D3" s="387" t="s">
        <v>599</v>
      </c>
      <c r="E3" s="329" t="s">
        <v>600</v>
      </c>
      <c r="F3" s="329" t="s">
        <v>329</v>
      </c>
      <c r="G3" s="18">
        <v>71.66</v>
      </c>
      <c r="H3" s="265" t="s">
        <v>58</v>
      </c>
      <c r="I3" s="329">
        <v>12</v>
      </c>
      <c r="J3" s="235" t="s">
        <v>606</v>
      </c>
      <c r="K3" s="20"/>
      <c r="M3" s="308">
        <f>G3</f>
        <v>71.66</v>
      </c>
      <c r="N3" s="305">
        <v>0</v>
      </c>
      <c r="O3" s="306">
        <f>""</f>
      </c>
      <c r="P3" s="50">
        <f aca="true" t="shared" si="0" ref="P3:P8">VLOOKUP(M3,мужмолот,2)</f>
        <v>2</v>
      </c>
    </row>
    <row r="4" spans="1:16" ht="15" outlineLevel="1">
      <c r="A4" s="16">
        <v>2</v>
      </c>
      <c r="B4" s="384">
        <v>38</v>
      </c>
      <c r="C4" s="385" t="s">
        <v>598</v>
      </c>
      <c r="D4" s="386">
        <v>1993</v>
      </c>
      <c r="E4" s="386" t="s">
        <v>240</v>
      </c>
      <c r="F4" s="384" t="s">
        <v>298</v>
      </c>
      <c r="G4" s="18">
        <v>71.43</v>
      </c>
      <c r="H4" s="265" t="s">
        <v>58</v>
      </c>
      <c r="I4" s="384">
        <v>10.5</v>
      </c>
      <c r="J4" s="420" t="s">
        <v>605</v>
      </c>
      <c r="K4" s="20"/>
      <c r="M4" s="308">
        <f>G4</f>
        <v>71.43</v>
      </c>
      <c r="N4" s="305">
        <v>1</v>
      </c>
      <c r="O4" s="306" t="s">
        <v>50</v>
      </c>
      <c r="P4" s="50">
        <f t="shared" si="0"/>
        <v>2</v>
      </c>
    </row>
    <row r="5" spans="1:16" ht="15" outlineLevel="1">
      <c r="A5" s="16">
        <v>3</v>
      </c>
      <c r="B5" s="335">
        <v>623</v>
      </c>
      <c r="C5" s="332" t="s">
        <v>593</v>
      </c>
      <c r="D5" s="475" t="s">
        <v>594</v>
      </c>
      <c r="E5" s="476" t="s">
        <v>246</v>
      </c>
      <c r="F5" s="335" t="s">
        <v>302</v>
      </c>
      <c r="G5" s="18">
        <v>64.4</v>
      </c>
      <c r="H5" s="265" t="s">
        <v>46</v>
      </c>
      <c r="I5" s="477">
        <v>6</v>
      </c>
      <c r="J5" s="251" t="s">
        <v>602</v>
      </c>
      <c r="K5" s="20"/>
      <c r="M5" s="308">
        <f>G5</f>
        <v>64.4</v>
      </c>
      <c r="N5" s="305">
        <v>3.4</v>
      </c>
      <c r="O5" s="306" t="s">
        <v>50</v>
      </c>
      <c r="P5" s="50">
        <f t="shared" si="0"/>
        <v>2</v>
      </c>
    </row>
    <row r="6" spans="1:16" ht="15" outlineLevel="1">
      <c r="A6" s="16">
        <v>4</v>
      </c>
      <c r="B6" s="329">
        <v>649</v>
      </c>
      <c r="C6" s="381" t="s">
        <v>597</v>
      </c>
      <c r="D6" s="382">
        <v>34454</v>
      </c>
      <c r="E6" s="383" t="s">
        <v>246</v>
      </c>
      <c r="F6" s="379" t="s">
        <v>298</v>
      </c>
      <c r="G6" s="18">
        <v>62.84</v>
      </c>
      <c r="H6" s="265" t="s">
        <v>46</v>
      </c>
      <c r="I6" s="391" t="s">
        <v>309</v>
      </c>
      <c r="J6" s="421" t="s">
        <v>604</v>
      </c>
      <c r="K6" s="20"/>
      <c r="M6" s="308">
        <f>G6</f>
        <v>62.84</v>
      </c>
      <c r="N6" s="305">
        <v>28</v>
      </c>
      <c r="O6" s="306" t="s">
        <v>48</v>
      </c>
      <c r="P6" s="50">
        <f t="shared" si="0"/>
        <v>2</v>
      </c>
    </row>
    <row r="7" spans="1:15" ht="15" outlineLevel="1">
      <c r="A7" s="16">
        <v>5</v>
      </c>
      <c r="B7" s="384">
        <v>270</v>
      </c>
      <c r="C7" s="385" t="s">
        <v>601</v>
      </c>
      <c r="D7" s="386">
        <v>34346</v>
      </c>
      <c r="E7" s="478" t="s">
        <v>301</v>
      </c>
      <c r="F7" s="384" t="s">
        <v>324</v>
      </c>
      <c r="G7" s="18">
        <v>60.82</v>
      </c>
      <c r="H7" s="265" t="s">
        <v>46</v>
      </c>
      <c r="I7" s="479" t="s">
        <v>309</v>
      </c>
      <c r="J7" s="421" t="s">
        <v>607</v>
      </c>
      <c r="K7" s="20"/>
      <c r="M7" s="308"/>
      <c r="N7" s="305"/>
      <c r="O7" s="306"/>
    </row>
    <row r="8" spans="1:16" ht="15" outlineLevel="1">
      <c r="A8" s="16"/>
      <c r="B8" s="335">
        <v>650</v>
      </c>
      <c r="C8" s="332" t="s">
        <v>595</v>
      </c>
      <c r="D8" s="475" t="s">
        <v>596</v>
      </c>
      <c r="E8" s="343" t="s">
        <v>246</v>
      </c>
      <c r="F8" s="335" t="s">
        <v>324</v>
      </c>
      <c r="G8" s="18" t="s">
        <v>766</v>
      </c>
      <c r="H8" s="265" t="s">
        <v>214</v>
      </c>
      <c r="I8" s="335" t="s">
        <v>309</v>
      </c>
      <c r="J8" s="340" t="s">
        <v>603</v>
      </c>
      <c r="K8" s="20"/>
      <c r="M8" s="308" t="str">
        <f>G8</f>
        <v>DNS</v>
      </c>
      <c r="N8" s="305">
        <v>46.5</v>
      </c>
      <c r="O8" s="306">
        <v>2</v>
      </c>
      <c r="P8" s="50" t="e">
        <f t="shared" si="0"/>
        <v>#N/A</v>
      </c>
    </row>
    <row r="9" spans="1:22" s="1" customFormat="1" ht="15.75">
      <c r="A9" s="3"/>
      <c r="B9" s="3"/>
      <c r="C9" s="22"/>
      <c r="D9" s="5"/>
      <c r="E9" s="356" t="s">
        <v>293</v>
      </c>
      <c r="F9" s="356" t="s">
        <v>41</v>
      </c>
      <c r="G9" s="3"/>
      <c r="H9" s="3"/>
      <c r="I9" s="3"/>
      <c r="J9" s="3"/>
      <c r="K9" s="6"/>
      <c r="L9" s="6"/>
      <c r="M9" s="6"/>
      <c r="N9" s="305"/>
      <c r="O9" s="306"/>
      <c r="P9" s="6"/>
      <c r="Q9" s="6"/>
      <c r="R9" s="6"/>
      <c r="S9" s="6"/>
      <c r="T9" s="7"/>
      <c r="U9" s="7"/>
      <c r="V9" s="7"/>
    </row>
    <row r="10" spans="1:22" s="1" customFormat="1" ht="22.5" customHeight="1">
      <c r="A10" s="788" t="s">
        <v>22</v>
      </c>
      <c r="B10" s="786" t="s">
        <v>2</v>
      </c>
      <c r="C10" s="793" t="s">
        <v>1</v>
      </c>
      <c r="D10" s="791" t="s">
        <v>3</v>
      </c>
      <c r="E10" s="786" t="s">
        <v>36</v>
      </c>
      <c r="F10" s="786" t="s">
        <v>469</v>
      </c>
      <c r="G10" s="786" t="s">
        <v>10</v>
      </c>
      <c r="H10" s="786"/>
      <c r="I10" s="786"/>
      <c r="J10" s="786"/>
      <c r="K10" s="786"/>
      <c r="L10" s="790"/>
      <c r="M10" s="6"/>
      <c r="N10" s="305"/>
      <c r="O10" s="306"/>
      <c r="P10" s="6"/>
      <c r="Q10" s="6"/>
      <c r="R10" s="6"/>
      <c r="S10" s="6"/>
      <c r="T10" s="7"/>
      <c r="U10" s="7"/>
      <c r="V10" s="7"/>
    </row>
    <row r="11" spans="1:22" s="1" customFormat="1" ht="22.5" customHeight="1">
      <c r="A11" s="789"/>
      <c r="B11" s="787"/>
      <c r="C11" s="794"/>
      <c r="D11" s="792"/>
      <c r="E11" s="787"/>
      <c r="F11" s="787"/>
      <c r="G11" s="31">
        <v>1</v>
      </c>
      <c r="H11" s="31">
        <v>2</v>
      </c>
      <c r="I11" s="31">
        <v>3</v>
      </c>
      <c r="J11" s="31">
        <v>4</v>
      </c>
      <c r="K11" s="31">
        <v>5</v>
      </c>
      <c r="L11" s="32">
        <v>6</v>
      </c>
      <c r="M11" s="6"/>
      <c r="N11" s="6"/>
      <c r="O11" s="6"/>
      <c r="P11" s="6"/>
      <c r="Q11" s="6"/>
      <c r="R11" s="6"/>
      <c r="S11" s="6"/>
      <c r="T11" s="7"/>
      <c r="U11" s="7"/>
      <c r="V11" s="7"/>
    </row>
    <row r="12" spans="1:22" s="1" customFormat="1" ht="14.25">
      <c r="A12" s="384" t="s">
        <v>304</v>
      </c>
      <c r="B12" s="384">
        <v>38</v>
      </c>
      <c r="C12" s="385" t="s">
        <v>598</v>
      </c>
      <c r="D12" s="386">
        <v>1993</v>
      </c>
      <c r="E12" s="386" t="s">
        <v>240</v>
      </c>
      <c r="F12" s="384" t="s">
        <v>298</v>
      </c>
      <c r="G12" s="79">
        <v>70.92</v>
      </c>
      <c r="H12" s="14" t="s">
        <v>874</v>
      </c>
      <c r="I12" s="14">
        <v>70.48</v>
      </c>
      <c r="J12" s="14">
        <v>71.42</v>
      </c>
      <c r="K12" s="14" t="s">
        <v>874</v>
      </c>
      <c r="L12" s="14">
        <v>71.43</v>
      </c>
      <c r="M12" s="6"/>
      <c r="N12" s="6"/>
      <c r="O12" s="6"/>
      <c r="P12" s="6"/>
      <c r="Q12" s="6"/>
      <c r="R12" s="6"/>
      <c r="S12" s="6"/>
      <c r="T12" s="7"/>
      <c r="U12" s="7"/>
      <c r="V12" s="7"/>
    </row>
    <row r="13" spans="1:22" s="1" customFormat="1" ht="14.25">
      <c r="A13" s="391" t="s">
        <v>304</v>
      </c>
      <c r="B13" s="329">
        <v>623</v>
      </c>
      <c r="C13" s="331" t="s">
        <v>593</v>
      </c>
      <c r="D13" s="366" t="s">
        <v>594</v>
      </c>
      <c r="E13" s="383" t="s">
        <v>246</v>
      </c>
      <c r="F13" s="329" t="s">
        <v>302</v>
      </c>
      <c r="G13" s="79" t="s">
        <v>874</v>
      </c>
      <c r="H13" s="14" t="s">
        <v>874</v>
      </c>
      <c r="I13" s="14" t="s">
        <v>874</v>
      </c>
      <c r="J13" s="14" t="s">
        <v>874</v>
      </c>
      <c r="K13" s="14">
        <v>64.4</v>
      </c>
      <c r="L13" s="14" t="s">
        <v>874</v>
      </c>
      <c r="M13" s="6"/>
      <c r="N13" s="6"/>
      <c r="O13" s="6"/>
      <c r="P13" s="6"/>
      <c r="Q13" s="6"/>
      <c r="R13" s="6"/>
      <c r="S13" s="6"/>
      <c r="T13" s="7"/>
      <c r="U13" s="7"/>
      <c r="V13" s="7"/>
    </row>
    <row r="14" spans="1:22" s="1" customFormat="1" ht="14.25">
      <c r="A14" s="329" t="s">
        <v>304</v>
      </c>
      <c r="B14" s="329">
        <v>118</v>
      </c>
      <c r="C14" s="333" t="s">
        <v>592</v>
      </c>
      <c r="D14" s="387" t="s">
        <v>599</v>
      </c>
      <c r="E14" s="329" t="s">
        <v>600</v>
      </c>
      <c r="F14" s="329" t="s">
        <v>329</v>
      </c>
      <c r="G14" s="79">
        <v>70.02</v>
      </c>
      <c r="H14" s="14" t="s">
        <v>874</v>
      </c>
      <c r="I14" s="14" t="s">
        <v>874</v>
      </c>
      <c r="J14" s="14">
        <v>66.26</v>
      </c>
      <c r="K14" s="14" t="s">
        <v>874</v>
      </c>
      <c r="L14" s="14">
        <v>71.66</v>
      </c>
      <c r="M14" s="6"/>
      <c r="N14" s="6"/>
      <c r="O14" s="6"/>
      <c r="P14" s="6"/>
      <c r="Q14" s="6"/>
      <c r="R14" s="6"/>
      <c r="S14" s="6"/>
      <c r="T14" s="7"/>
      <c r="U14" s="7"/>
      <c r="V14" s="7"/>
    </row>
    <row r="15" spans="1:22" s="1" customFormat="1" ht="14.25">
      <c r="A15" s="329" t="s">
        <v>309</v>
      </c>
      <c r="B15" s="329">
        <v>650</v>
      </c>
      <c r="C15" s="331" t="s">
        <v>595</v>
      </c>
      <c r="D15" s="366" t="s">
        <v>596</v>
      </c>
      <c r="E15" s="383" t="s">
        <v>246</v>
      </c>
      <c r="F15" s="329" t="s">
        <v>324</v>
      </c>
      <c r="G15" s="79" t="s">
        <v>766</v>
      </c>
      <c r="H15" s="14"/>
      <c r="I15" s="14"/>
      <c r="J15" s="14"/>
      <c r="K15" s="14"/>
      <c r="L15" s="14"/>
      <c r="M15" s="6"/>
      <c r="N15" s="6"/>
      <c r="O15" s="6"/>
      <c r="P15" s="6"/>
      <c r="Q15" s="6"/>
      <c r="R15" s="6"/>
      <c r="S15" s="6"/>
      <c r="T15" s="7"/>
      <c r="U15" s="7"/>
      <c r="V15" s="7"/>
    </row>
    <row r="16" spans="1:22" s="1" customFormat="1" ht="14.25">
      <c r="A16" s="373" t="s">
        <v>309</v>
      </c>
      <c r="B16" s="367">
        <v>270</v>
      </c>
      <c r="C16" s="368" t="s">
        <v>601</v>
      </c>
      <c r="D16" s="369">
        <v>34346</v>
      </c>
      <c r="E16" s="370" t="s">
        <v>301</v>
      </c>
      <c r="F16" s="367" t="s">
        <v>324</v>
      </c>
      <c r="G16" s="79">
        <v>56.08</v>
      </c>
      <c r="H16" s="14" t="s">
        <v>874</v>
      </c>
      <c r="I16" s="14" t="s">
        <v>874</v>
      </c>
      <c r="J16" s="14">
        <v>59.91</v>
      </c>
      <c r="K16" s="14" t="s">
        <v>874</v>
      </c>
      <c r="L16" s="14">
        <v>60.82</v>
      </c>
      <c r="M16" s="6"/>
      <c r="N16" s="6"/>
      <c r="O16" s="6"/>
      <c r="P16" s="6"/>
      <c r="Q16" s="6"/>
      <c r="R16" s="6"/>
      <c r="S16" s="6"/>
      <c r="T16" s="7"/>
      <c r="U16" s="7"/>
      <c r="V16" s="7"/>
    </row>
    <row r="17" spans="1:22" s="1" customFormat="1" ht="14.25">
      <c r="A17" s="391" t="s">
        <v>309</v>
      </c>
      <c r="B17" s="329">
        <v>649</v>
      </c>
      <c r="C17" s="381" t="s">
        <v>597</v>
      </c>
      <c r="D17" s="382">
        <v>34454</v>
      </c>
      <c r="E17" s="383" t="s">
        <v>246</v>
      </c>
      <c r="F17" s="379" t="s">
        <v>298</v>
      </c>
      <c r="G17" s="79">
        <v>56.64</v>
      </c>
      <c r="H17" s="14">
        <v>62.06</v>
      </c>
      <c r="I17" s="14" t="s">
        <v>874</v>
      </c>
      <c r="J17" s="14" t="s">
        <v>874</v>
      </c>
      <c r="K17" s="14" t="s">
        <v>874</v>
      </c>
      <c r="L17" s="14">
        <v>62.84</v>
      </c>
      <c r="M17" s="6"/>
      <c r="N17" s="6"/>
      <c r="O17" s="6"/>
      <c r="P17" s="6"/>
      <c r="Q17" s="6"/>
      <c r="R17" s="6"/>
      <c r="S17" s="6"/>
      <c r="T17" s="7"/>
      <c r="U17" s="7"/>
      <c r="V17" s="7"/>
    </row>
    <row r="18" spans="1:22" s="1" customFormat="1" ht="14.25">
      <c r="A18" s="77"/>
      <c r="B18" s="77"/>
      <c r="C18" s="43"/>
      <c r="D18" s="46"/>
      <c r="E18" s="46"/>
      <c r="F18" s="16"/>
      <c r="G18" s="79"/>
      <c r="H18" s="14"/>
      <c r="I18" s="14"/>
      <c r="J18" s="14"/>
      <c r="K18" s="14"/>
      <c r="L18" s="14"/>
      <c r="M18" s="6"/>
      <c r="N18" s="6"/>
      <c r="O18" s="6"/>
      <c r="P18" s="6"/>
      <c r="Q18" s="6"/>
      <c r="R18" s="6"/>
      <c r="S18" s="6"/>
      <c r="T18" s="7"/>
      <c r="U18" s="7"/>
      <c r="V18" s="7"/>
    </row>
    <row r="19" spans="1:22" s="1" customFormat="1" ht="14.25">
      <c r="A19" s="247"/>
      <c r="B19" s="247"/>
      <c r="C19" s="248"/>
      <c r="D19" s="249"/>
      <c r="E19" s="249"/>
      <c r="F19" s="195"/>
      <c r="G19" s="79"/>
      <c r="H19" s="14"/>
      <c r="I19" s="14"/>
      <c r="J19" s="14"/>
      <c r="K19" s="14"/>
      <c r="L19" s="14"/>
      <c r="M19" s="6"/>
      <c r="N19" s="6"/>
      <c r="O19" s="6"/>
      <c r="P19" s="6"/>
      <c r="Q19" s="6"/>
      <c r="R19" s="6"/>
      <c r="S19" s="6"/>
      <c r="T19" s="7"/>
      <c r="U19" s="7"/>
      <c r="V19" s="7"/>
    </row>
    <row r="20" spans="1:22" s="1" customFormat="1" ht="14.25">
      <c r="A20" s="77"/>
      <c r="B20" s="77"/>
      <c r="C20" s="250"/>
      <c r="D20" s="242"/>
      <c r="E20" s="46"/>
      <c r="F20" s="77"/>
      <c r="G20" s="79"/>
      <c r="H20" s="14"/>
      <c r="I20" s="14"/>
      <c r="J20" s="14"/>
      <c r="K20" s="14"/>
      <c r="L20" s="14"/>
      <c r="M20" s="6"/>
      <c r="N20" s="6"/>
      <c r="O20" s="6"/>
      <c r="P20" s="6"/>
      <c r="Q20" s="6"/>
      <c r="R20" s="6"/>
      <c r="S20" s="6"/>
      <c r="T20" s="7"/>
      <c r="U20" s="7"/>
      <c r="V20" s="7"/>
    </row>
    <row r="21" spans="1:22" s="1" customFormat="1" ht="14.25">
      <c r="A21" s="16"/>
      <c r="B21" s="16"/>
      <c r="C21" s="43"/>
      <c r="D21" s="51"/>
      <c r="E21" s="15"/>
      <c r="F21" s="15"/>
      <c r="G21" s="18"/>
      <c r="H21" s="14"/>
      <c r="I21" s="14"/>
      <c r="J21" s="14"/>
      <c r="K21" s="14"/>
      <c r="L21" s="14"/>
      <c r="M21" s="6"/>
      <c r="N21" s="6"/>
      <c r="O21" s="6"/>
      <c r="P21" s="6"/>
      <c r="Q21" s="6"/>
      <c r="R21" s="6"/>
      <c r="S21" s="6"/>
      <c r="T21" s="7"/>
      <c r="U21" s="7"/>
      <c r="V21" s="7"/>
    </row>
    <row r="22" spans="1:22" s="1" customFormat="1" ht="14.25">
      <c r="A22" s="3"/>
      <c r="B22" s="77"/>
      <c r="C22" s="17"/>
      <c r="D22" s="97"/>
      <c r="E22" s="15"/>
      <c r="F22" s="15"/>
      <c r="G22" s="15"/>
      <c r="H22" s="14"/>
      <c r="I22" s="3"/>
      <c r="J22" s="3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  <c r="V22" s="7"/>
    </row>
    <row r="23" spans="1:22" s="1" customFormat="1" ht="14.25">
      <c r="A23" s="3"/>
      <c r="B23" s="77"/>
      <c r="C23" s="17"/>
      <c r="D23" s="46"/>
      <c r="E23" s="19"/>
      <c r="F23" s="19"/>
      <c r="G23" s="19"/>
      <c r="H23" s="14"/>
      <c r="I23" s="3"/>
      <c r="J23" s="3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  <c r="V23" s="7"/>
    </row>
    <row r="24" spans="1:22" s="1" customFormat="1" ht="14.25">
      <c r="A24" s="3"/>
      <c r="B24" s="77"/>
      <c r="C24" s="17"/>
      <c r="D24" s="46"/>
      <c r="E24" s="19"/>
      <c r="F24" s="19"/>
      <c r="G24" s="19"/>
      <c r="H24" s="14"/>
      <c r="I24" s="3"/>
      <c r="J24" s="3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  <c r="V24" s="7"/>
    </row>
    <row r="25" spans="1:22" s="1" customFormat="1" ht="14.25">
      <c r="A25" s="3"/>
      <c r="B25" s="77"/>
      <c r="C25" s="17"/>
      <c r="D25" s="46"/>
      <c r="E25" s="19"/>
      <c r="F25" s="19"/>
      <c r="G25" s="19"/>
      <c r="H25" s="14"/>
      <c r="I25" s="3"/>
      <c r="J25" s="3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  <c r="V25" s="7"/>
    </row>
  </sheetData>
  <sheetProtection/>
  <mergeCells count="7">
    <mergeCell ref="G10:L10"/>
    <mergeCell ref="A10:A11"/>
    <mergeCell ref="B10:B11"/>
    <mergeCell ref="C10:C11"/>
    <mergeCell ref="D10:D11"/>
    <mergeCell ref="E10:E11"/>
    <mergeCell ref="F10:F11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7"/>
  <dimension ref="A1:AB32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11.7109375" style="26" customWidth="1"/>
    <col min="7" max="7" width="6.28125" style="26" customWidth="1"/>
    <col min="8" max="10" width="6.28125" style="3" customWidth="1"/>
    <col min="11" max="12" width="6.28125" style="6" customWidth="1"/>
    <col min="13" max="13" width="9.140625" style="6" hidden="1" customWidth="1"/>
    <col min="14" max="16" width="9.140625" style="50" hidden="1" customWidth="1"/>
    <col min="17" max="25" width="9.140625" style="50" customWidth="1"/>
    <col min="26" max="28" width="9.140625" style="8" customWidth="1"/>
  </cols>
  <sheetData>
    <row r="1" spans="3:10" ht="15.75">
      <c r="C1" s="4" t="s">
        <v>275</v>
      </c>
      <c r="E1" s="3"/>
      <c r="F1" s="3"/>
      <c r="G1" s="3"/>
      <c r="J1" s="26" t="s">
        <v>609</v>
      </c>
    </row>
    <row r="2" spans="1:17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2" t="s">
        <v>19</v>
      </c>
      <c r="I2" s="12" t="s">
        <v>20</v>
      </c>
      <c r="J2" s="10"/>
      <c r="K2" s="10" t="s">
        <v>14</v>
      </c>
      <c r="L2" s="86"/>
      <c r="N2" s="96"/>
      <c r="O2" s="96"/>
      <c r="P2" s="96"/>
      <c r="Q2" s="96"/>
    </row>
    <row r="3" spans="1:17" ht="15" outlineLevel="1">
      <c r="A3" s="15">
        <v>1</v>
      </c>
      <c r="B3" s="379">
        <v>215</v>
      </c>
      <c r="C3" s="381" t="s">
        <v>613</v>
      </c>
      <c r="D3" s="382" t="s">
        <v>614</v>
      </c>
      <c r="E3" s="383" t="s">
        <v>246</v>
      </c>
      <c r="F3" s="379" t="s">
        <v>298</v>
      </c>
      <c r="G3" s="18">
        <v>66.66</v>
      </c>
      <c r="H3" s="78" t="s">
        <v>44</v>
      </c>
      <c r="I3" s="329">
        <v>16</v>
      </c>
      <c r="J3" s="419" t="s">
        <v>625</v>
      </c>
      <c r="K3" s="17"/>
      <c r="M3" s="52">
        <f>G3</f>
        <v>66.66</v>
      </c>
      <c r="N3" s="305">
        <v>0</v>
      </c>
      <c r="O3" s="306">
        <f>""</f>
      </c>
      <c r="P3" s="213" t="str">
        <f aca="true" t="shared" si="0" ref="P3:P11">VLOOKUP(M3,женмолот,2)</f>
        <v>КМС</v>
      </c>
      <c r="Q3" s="96"/>
    </row>
    <row r="4" spans="1:17" ht="15" outlineLevel="1">
      <c r="A4" s="15">
        <v>2</v>
      </c>
      <c r="B4" s="339">
        <v>127</v>
      </c>
      <c r="C4" s="364" t="s">
        <v>610</v>
      </c>
      <c r="D4" s="365">
        <v>34407</v>
      </c>
      <c r="E4" s="374" t="s">
        <v>248</v>
      </c>
      <c r="F4" s="339" t="s">
        <v>296</v>
      </c>
      <c r="G4" s="18">
        <v>60.73</v>
      </c>
      <c r="H4" s="78" t="s">
        <v>58</v>
      </c>
      <c r="I4" s="374">
        <v>10.5</v>
      </c>
      <c r="J4" s="418" t="s">
        <v>622</v>
      </c>
      <c r="K4" s="17"/>
      <c r="M4" s="52">
        <f aca="true" t="shared" si="1" ref="M4:M11">G4</f>
        <v>60.73</v>
      </c>
      <c r="N4" s="305">
        <v>1</v>
      </c>
      <c r="O4" s="306" t="s">
        <v>50</v>
      </c>
      <c r="P4" s="213" t="str">
        <f t="shared" si="0"/>
        <v>КМС</v>
      </c>
      <c r="Q4" s="96"/>
    </row>
    <row r="5" spans="1:17" ht="15" outlineLevel="1">
      <c r="A5" s="15">
        <v>3</v>
      </c>
      <c r="B5" s="371">
        <v>297</v>
      </c>
      <c r="C5" s="372" t="s">
        <v>620</v>
      </c>
      <c r="D5" s="370">
        <v>34021</v>
      </c>
      <c r="E5" s="371" t="s">
        <v>301</v>
      </c>
      <c r="F5" s="371" t="s">
        <v>302</v>
      </c>
      <c r="G5" s="18">
        <v>59.02</v>
      </c>
      <c r="H5" s="78" t="s">
        <v>58</v>
      </c>
      <c r="I5" s="474">
        <v>9</v>
      </c>
      <c r="J5" s="426" t="s">
        <v>629</v>
      </c>
      <c r="K5" s="17"/>
      <c r="M5" s="52">
        <f t="shared" si="1"/>
        <v>59.02</v>
      </c>
      <c r="N5" s="305">
        <v>16</v>
      </c>
      <c r="O5" s="306" t="s">
        <v>50</v>
      </c>
      <c r="P5" s="213" t="str">
        <f t="shared" si="0"/>
        <v>КМС</v>
      </c>
      <c r="Q5" s="96"/>
    </row>
    <row r="6" spans="1:17" ht="15" outlineLevel="1">
      <c r="A6" s="15">
        <v>4</v>
      </c>
      <c r="B6" s="339">
        <v>128</v>
      </c>
      <c r="C6" s="364" t="s">
        <v>611</v>
      </c>
      <c r="D6" s="365">
        <v>34390</v>
      </c>
      <c r="E6" s="374" t="s">
        <v>248</v>
      </c>
      <c r="F6" s="339" t="s">
        <v>296</v>
      </c>
      <c r="G6" s="18">
        <v>58.97</v>
      </c>
      <c r="H6" s="78" t="s">
        <v>58</v>
      </c>
      <c r="I6" s="374">
        <v>7.5</v>
      </c>
      <c r="J6" s="418" t="s">
        <v>623</v>
      </c>
      <c r="K6" s="17"/>
      <c r="M6" s="52">
        <f t="shared" si="1"/>
        <v>58.97</v>
      </c>
      <c r="N6" s="305">
        <v>21</v>
      </c>
      <c r="O6" s="306" t="s">
        <v>48</v>
      </c>
      <c r="P6" s="213" t="str">
        <f t="shared" si="0"/>
        <v>КМС</v>
      </c>
      <c r="Q6" s="96"/>
    </row>
    <row r="7" spans="1:17" ht="15" outlineLevel="1">
      <c r="A7" s="15">
        <v>5</v>
      </c>
      <c r="B7" s="329">
        <v>250</v>
      </c>
      <c r="C7" s="331" t="s">
        <v>615</v>
      </c>
      <c r="D7" s="366" t="s">
        <v>616</v>
      </c>
      <c r="E7" s="383" t="s">
        <v>246</v>
      </c>
      <c r="F7" s="383" t="s">
        <v>298</v>
      </c>
      <c r="G7" s="18">
        <v>57.02</v>
      </c>
      <c r="H7" s="78" t="s">
        <v>58</v>
      </c>
      <c r="I7" s="391">
        <v>6</v>
      </c>
      <c r="J7" s="336" t="s">
        <v>626</v>
      </c>
      <c r="K7" s="17"/>
      <c r="M7" s="52">
        <f t="shared" si="1"/>
        <v>57.02</v>
      </c>
      <c r="N7" s="305">
        <v>28</v>
      </c>
      <c r="O7" s="306" t="s">
        <v>47</v>
      </c>
      <c r="P7" s="213" t="str">
        <f t="shared" si="0"/>
        <v>КМС</v>
      </c>
      <c r="Q7" s="96"/>
    </row>
    <row r="8" spans="1:17" ht="15" outlineLevel="1">
      <c r="A8" s="15">
        <v>6</v>
      </c>
      <c r="B8" s="329">
        <v>209</v>
      </c>
      <c r="C8" s="331" t="s">
        <v>617</v>
      </c>
      <c r="D8" s="366" t="s">
        <v>618</v>
      </c>
      <c r="E8" s="383" t="s">
        <v>246</v>
      </c>
      <c r="F8" s="329" t="s">
        <v>324</v>
      </c>
      <c r="G8" s="18">
        <v>56.6</v>
      </c>
      <c r="H8" s="78" t="s">
        <v>58</v>
      </c>
      <c r="I8" s="330">
        <v>4.5</v>
      </c>
      <c r="J8" s="425" t="s">
        <v>627</v>
      </c>
      <c r="K8" s="17"/>
      <c r="M8" s="52">
        <f t="shared" si="1"/>
        <v>56.6</v>
      </c>
      <c r="N8" s="305">
        <v>31</v>
      </c>
      <c r="O8" s="306">
        <v>3</v>
      </c>
      <c r="P8" s="213" t="str">
        <f t="shared" si="0"/>
        <v>КМС</v>
      </c>
      <c r="Q8" s="96"/>
    </row>
    <row r="9" spans="1:17" ht="15" outlineLevel="1">
      <c r="A9" s="15">
        <v>7</v>
      </c>
      <c r="B9" s="384">
        <v>39</v>
      </c>
      <c r="C9" s="385" t="s">
        <v>619</v>
      </c>
      <c r="D9" s="386" t="s">
        <v>581</v>
      </c>
      <c r="E9" s="386" t="s">
        <v>240</v>
      </c>
      <c r="F9" s="384" t="s">
        <v>324</v>
      </c>
      <c r="G9" s="18">
        <v>49.27</v>
      </c>
      <c r="H9" s="78" t="s">
        <v>46</v>
      </c>
      <c r="I9" s="384">
        <v>2</v>
      </c>
      <c r="J9" s="420" t="s">
        <v>628</v>
      </c>
      <c r="K9" s="17"/>
      <c r="M9" s="52">
        <f t="shared" si="1"/>
        <v>49.27</v>
      </c>
      <c r="N9" s="305">
        <v>37</v>
      </c>
      <c r="O9" s="306">
        <v>2</v>
      </c>
      <c r="P9" s="213" t="str">
        <f t="shared" si="0"/>
        <v>КМС</v>
      </c>
      <c r="Q9" s="96"/>
    </row>
    <row r="10" spans="1:17" ht="15" outlineLevel="1">
      <c r="A10" s="15">
        <v>8</v>
      </c>
      <c r="B10" s="367">
        <v>270</v>
      </c>
      <c r="C10" s="368" t="s">
        <v>621</v>
      </c>
      <c r="D10" s="422">
        <v>1994</v>
      </c>
      <c r="E10" s="370" t="s">
        <v>301</v>
      </c>
      <c r="F10" s="367" t="s">
        <v>324</v>
      </c>
      <c r="G10" s="18">
        <v>38.59</v>
      </c>
      <c r="H10" s="78">
        <v>2</v>
      </c>
      <c r="I10" s="373" t="s">
        <v>309</v>
      </c>
      <c r="J10" s="419" t="s">
        <v>630</v>
      </c>
      <c r="K10" s="17"/>
      <c r="M10" s="52">
        <f t="shared" si="1"/>
        <v>38.59</v>
      </c>
      <c r="N10" s="305">
        <v>42</v>
      </c>
      <c r="O10" s="306">
        <v>1</v>
      </c>
      <c r="P10" s="213">
        <f t="shared" si="0"/>
        <v>2</v>
      </c>
      <c r="Q10" s="96"/>
    </row>
    <row r="11" spans="1:17" ht="15" outlineLevel="1">
      <c r="A11" s="15"/>
      <c r="B11" s="374">
        <v>73</v>
      </c>
      <c r="C11" s="377" t="s">
        <v>612</v>
      </c>
      <c r="D11" s="378">
        <v>34369</v>
      </c>
      <c r="E11" s="374" t="s">
        <v>245</v>
      </c>
      <c r="F11" s="374" t="s">
        <v>298</v>
      </c>
      <c r="G11" s="18" t="s">
        <v>25</v>
      </c>
      <c r="H11" s="78" t="s">
        <v>214</v>
      </c>
      <c r="I11" s="374" t="s">
        <v>304</v>
      </c>
      <c r="J11" s="423" t="s">
        <v>624</v>
      </c>
      <c r="K11" s="17"/>
      <c r="M11" s="52" t="str">
        <f t="shared" si="1"/>
        <v>NM</v>
      </c>
      <c r="N11" s="305">
        <v>49</v>
      </c>
      <c r="O11" s="306" t="s">
        <v>46</v>
      </c>
      <c r="P11" s="213" t="e">
        <f t="shared" si="0"/>
        <v>#N/A</v>
      </c>
      <c r="Q11" s="96"/>
    </row>
    <row r="12" spans="1:28" s="1" customFormat="1" ht="15">
      <c r="A12" s="3"/>
      <c r="B12" s="3"/>
      <c r="C12" s="22"/>
      <c r="D12" s="5"/>
      <c r="E12" s="356" t="s">
        <v>293</v>
      </c>
      <c r="F12" s="356" t="s">
        <v>15</v>
      </c>
      <c r="G12" s="3"/>
      <c r="H12" s="3"/>
      <c r="I12" s="3"/>
      <c r="J12" s="3"/>
      <c r="K12" s="6"/>
      <c r="L12" s="6"/>
      <c r="M12" s="6"/>
      <c r="N12" s="5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/>
      <c r="AB12" s="7"/>
    </row>
    <row r="13" spans="1:28" s="1" customFormat="1" ht="22.5" customHeight="1">
      <c r="A13" s="788" t="s">
        <v>22</v>
      </c>
      <c r="B13" s="786" t="s">
        <v>2</v>
      </c>
      <c r="C13" s="793" t="s">
        <v>1</v>
      </c>
      <c r="D13" s="791" t="s">
        <v>3</v>
      </c>
      <c r="E13" s="786" t="s">
        <v>36</v>
      </c>
      <c r="F13" s="786" t="s">
        <v>469</v>
      </c>
      <c r="G13" s="786" t="s">
        <v>10</v>
      </c>
      <c r="H13" s="786"/>
      <c r="I13" s="786"/>
      <c r="J13" s="786"/>
      <c r="K13" s="786"/>
      <c r="L13" s="790"/>
      <c r="M13" s="93"/>
      <c r="N13" s="9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7"/>
    </row>
    <row r="14" spans="1:28" s="1" customFormat="1" ht="22.5" customHeight="1">
      <c r="A14" s="789"/>
      <c r="B14" s="787"/>
      <c r="C14" s="794"/>
      <c r="D14" s="792"/>
      <c r="E14" s="787"/>
      <c r="F14" s="787"/>
      <c r="G14" s="31">
        <v>1</v>
      </c>
      <c r="H14" s="31">
        <v>2</v>
      </c>
      <c r="I14" s="31">
        <v>3</v>
      </c>
      <c r="J14" s="31">
        <v>4</v>
      </c>
      <c r="K14" s="31">
        <v>5</v>
      </c>
      <c r="L14" s="32">
        <v>6</v>
      </c>
      <c r="M14" s="6"/>
      <c r="N14" s="5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7"/>
      <c r="AB14" s="7"/>
    </row>
    <row r="15" spans="1:28" s="1" customFormat="1" ht="15" hidden="1">
      <c r="A15" s="16"/>
      <c r="B15" s="16"/>
      <c r="C15" s="43"/>
      <c r="D15" s="51"/>
      <c r="E15" s="15"/>
      <c r="F15" s="15"/>
      <c r="G15" s="19"/>
      <c r="H15" s="14"/>
      <c r="I15" s="3"/>
      <c r="J15" s="3"/>
      <c r="K15" s="3"/>
      <c r="L15" s="3"/>
      <c r="M15" s="6"/>
      <c r="N15" s="50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7"/>
      <c r="AB15" s="7"/>
    </row>
    <row r="16" spans="1:28" s="1" customFormat="1" ht="15">
      <c r="A16" s="374" t="s">
        <v>304</v>
      </c>
      <c r="B16" s="339">
        <v>127</v>
      </c>
      <c r="C16" s="364" t="s">
        <v>610</v>
      </c>
      <c r="D16" s="365">
        <v>34407</v>
      </c>
      <c r="E16" s="374" t="s">
        <v>248</v>
      </c>
      <c r="F16" s="339" t="s">
        <v>296</v>
      </c>
      <c r="G16" s="79">
        <v>59.37</v>
      </c>
      <c r="H16" s="14">
        <v>60.73</v>
      </c>
      <c r="I16" s="14" t="s">
        <v>874</v>
      </c>
      <c r="J16" s="14">
        <v>59.22</v>
      </c>
      <c r="K16" s="14">
        <v>58.32</v>
      </c>
      <c r="L16" s="14" t="s">
        <v>874</v>
      </c>
      <c r="M16" s="6"/>
      <c r="N16" s="5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7"/>
      <c r="AB16" s="7"/>
    </row>
    <row r="17" spans="1:28" s="1" customFormat="1" ht="15">
      <c r="A17" s="391" t="s">
        <v>304</v>
      </c>
      <c r="B17" s="329">
        <v>209</v>
      </c>
      <c r="C17" s="331" t="s">
        <v>617</v>
      </c>
      <c r="D17" s="366" t="s">
        <v>618</v>
      </c>
      <c r="E17" s="383" t="s">
        <v>246</v>
      </c>
      <c r="F17" s="329" t="s">
        <v>324</v>
      </c>
      <c r="G17" s="79" t="s">
        <v>874</v>
      </c>
      <c r="H17" s="14">
        <v>56.6</v>
      </c>
      <c r="I17" s="14">
        <v>52.4</v>
      </c>
      <c r="J17" s="14">
        <v>51.05</v>
      </c>
      <c r="K17" s="14" t="s">
        <v>874</v>
      </c>
      <c r="L17" s="14">
        <v>53.34</v>
      </c>
      <c r="M17" s="6"/>
      <c r="N17" s="5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  <c r="AA17" s="7"/>
      <c r="AB17" s="7"/>
    </row>
    <row r="18" spans="1:28" s="1" customFormat="1" ht="15">
      <c r="A18" s="374" t="s">
        <v>304</v>
      </c>
      <c r="B18" s="339">
        <v>128</v>
      </c>
      <c r="C18" s="364" t="s">
        <v>611</v>
      </c>
      <c r="D18" s="365">
        <v>34390</v>
      </c>
      <c r="E18" s="374" t="s">
        <v>248</v>
      </c>
      <c r="F18" s="339" t="s">
        <v>296</v>
      </c>
      <c r="G18" s="79" t="s">
        <v>874</v>
      </c>
      <c r="H18" s="14">
        <v>56.38</v>
      </c>
      <c r="I18" s="14" t="s">
        <v>874</v>
      </c>
      <c r="J18" s="14">
        <v>58.97</v>
      </c>
      <c r="K18" s="14">
        <v>56.06</v>
      </c>
      <c r="L18" s="14" t="s">
        <v>874</v>
      </c>
      <c r="M18" s="6"/>
      <c r="N18" s="50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  <c r="AA18" s="7"/>
      <c r="AB18" s="7"/>
    </row>
    <row r="19" spans="1:28" s="1" customFormat="1" ht="15">
      <c r="A19" s="384" t="s">
        <v>304</v>
      </c>
      <c r="B19" s="384">
        <v>39</v>
      </c>
      <c r="C19" s="385" t="s">
        <v>619</v>
      </c>
      <c r="D19" s="386" t="s">
        <v>581</v>
      </c>
      <c r="E19" s="386" t="s">
        <v>240</v>
      </c>
      <c r="F19" s="384" t="s">
        <v>324</v>
      </c>
      <c r="G19" s="79">
        <v>49.27</v>
      </c>
      <c r="H19" s="14">
        <v>48.35</v>
      </c>
      <c r="I19" s="14">
        <v>48.41</v>
      </c>
      <c r="J19" s="14" t="s">
        <v>874</v>
      </c>
      <c r="K19" s="14">
        <v>46.61</v>
      </c>
      <c r="L19" s="14" t="s">
        <v>874</v>
      </c>
      <c r="M19" s="6"/>
      <c r="N19" s="5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</row>
    <row r="20" spans="1:28" s="1" customFormat="1" ht="15">
      <c r="A20" s="374" t="s">
        <v>304</v>
      </c>
      <c r="B20" s="374">
        <v>73</v>
      </c>
      <c r="C20" s="377" t="s">
        <v>612</v>
      </c>
      <c r="D20" s="378">
        <v>34369</v>
      </c>
      <c r="E20" s="374" t="s">
        <v>245</v>
      </c>
      <c r="F20" s="374" t="s">
        <v>298</v>
      </c>
      <c r="G20" s="79" t="s">
        <v>874</v>
      </c>
      <c r="H20" s="14" t="s">
        <v>874</v>
      </c>
      <c r="I20" s="14" t="s">
        <v>874</v>
      </c>
      <c r="J20" s="14"/>
      <c r="K20" s="14"/>
      <c r="L20" s="14"/>
      <c r="M20" s="6"/>
      <c r="N20" s="5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</row>
    <row r="21" spans="1:28" s="1" customFormat="1" ht="15">
      <c r="A21" s="370" t="s">
        <v>304</v>
      </c>
      <c r="B21" s="371">
        <v>297</v>
      </c>
      <c r="C21" s="372" t="s">
        <v>620</v>
      </c>
      <c r="D21" s="370">
        <v>34021</v>
      </c>
      <c r="E21" s="371" t="s">
        <v>301</v>
      </c>
      <c r="F21" s="371" t="s">
        <v>302</v>
      </c>
      <c r="G21" s="79">
        <v>55.72</v>
      </c>
      <c r="H21" s="14" t="s">
        <v>874</v>
      </c>
      <c r="I21" s="14">
        <v>59.02</v>
      </c>
      <c r="J21" s="14">
        <v>57.6</v>
      </c>
      <c r="K21" s="14" t="s">
        <v>874</v>
      </c>
      <c r="L21" s="14">
        <v>57.37</v>
      </c>
      <c r="M21" s="6"/>
      <c r="N21" s="50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  <c r="AA21" s="7"/>
      <c r="AB21" s="7"/>
    </row>
    <row r="22" spans="1:28" s="1" customFormat="1" ht="15">
      <c r="A22" s="329" t="s">
        <v>304</v>
      </c>
      <c r="B22" s="379">
        <v>215</v>
      </c>
      <c r="C22" s="381" t="s">
        <v>613</v>
      </c>
      <c r="D22" s="382" t="s">
        <v>614</v>
      </c>
      <c r="E22" s="383" t="s">
        <v>246</v>
      </c>
      <c r="F22" s="379" t="s">
        <v>298</v>
      </c>
      <c r="G22" s="18">
        <v>64.26</v>
      </c>
      <c r="H22" s="14">
        <v>57.28</v>
      </c>
      <c r="I22" s="14" t="s">
        <v>874</v>
      </c>
      <c r="J22" s="14">
        <v>66.18</v>
      </c>
      <c r="K22" s="14">
        <v>66.66</v>
      </c>
      <c r="L22" s="14">
        <v>64.43</v>
      </c>
      <c r="M22" s="6"/>
      <c r="N22" s="50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  <c r="AA22" s="7"/>
      <c r="AB22" s="7"/>
    </row>
    <row r="23" spans="1:28" s="1" customFormat="1" ht="15">
      <c r="A23" s="373" t="s">
        <v>309</v>
      </c>
      <c r="B23" s="367">
        <v>270</v>
      </c>
      <c r="C23" s="368" t="s">
        <v>621</v>
      </c>
      <c r="D23" s="422">
        <v>1994</v>
      </c>
      <c r="E23" s="370" t="s">
        <v>301</v>
      </c>
      <c r="F23" s="367" t="s">
        <v>324</v>
      </c>
      <c r="G23" s="18" t="s">
        <v>874</v>
      </c>
      <c r="H23" s="14">
        <v>38.59</v>
      </c>
      <c r="I23" s="14" t="s">
        <v>874</v>
      </c>
      <c r="J23" s="14" t="s">
        <v>874</v>
      </c>
      <c r="K23" s="14" t="s">
        <v>874</v>
      </c>
      <c r="L23" s="14" t="s">
        <v>874</v>
      </c>
      <c r="M23" s="6"/>
      <c r="N23" s="50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  <c r="AA23" s="7"/>
      <c r="AB23" s="7"/>
    </row>
    <row r="24" spans="1:28" s="1" customFormat="1" ht="15">
      <c r="A24" s="391" t="s">
        <v>304</v>
      </c>
      <c r="B24" s="329">
        <v>250</v>
      </c>
      <c r="C24" s="331" t="s">
        <v>615</v>
      </c>
      <c r="D24" s="366" t="s">
        <v>616</v>
      </c>
      <c r="E24" s="383" t="s">
        <v>246</v>
      </c>
      <c r="F24" s="383" t="s">
        <v>298</v>
      </c>
      <c r="G24" s="79">
        <v>55.82</v>
      </c>
      <c r="H24" s="14">
        <v>56.17</v>
      </c>
      <c r="I24" s="14" t="s">
        <v>874</v>
      </c>
      <c r="J24" s="14">
        <v>53.3</v>
      </c>
      <c r="K24" s="14">
        <v>57.02</v>
      </c>
      <c r="L24" s="14" t="s">
        <v>874</v>
      </c>
      <c r="M24" s="6"/>
      <c r="N24" s="50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  <c r="AA24" s="7"/>
      <c r="AB24" s="7"/>
    </row>
    <row r="25" spans="1:28" s="1" customFormat="1" ht="15">
      <c r="A25" s="16"/>
      <c r="B25" s="16"/>
      <c r="C25" s="43"/>
      <c r="D25" s="51"/>
      <c r="E25" s="15"/>
      <c r="F25" s="15"/>
      <c r="G25" s="79"/>
      <c r="H25" s="14"/>
      <c r="I25" s="14"/>
      <c r="J25" s="14"/>
      <c r="K25" s="14"/>
      <c r="L25" s="14"/>
      <c r="M25" s="6"/>
      <c r="N25" s="50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  <c r="AA25" s="7"/>
      <c r="AB25" s="7"/>
    </row>
    <row r="26" spans="1:28" s="1" customFormat="1" ht="15">
      <c r="A26" s="42"/>
      <c r="B26" s="38"/>
      <c r="C26" s="39"/>
      <c r="D26" s="41"/>
      <c r="E26" s="40"/>
      <c r="F26" s="40"/>
      <c r="G26" s="79"/>
      <c r="H26" s="14"/>
      <c r="I26" s="14"/>
      <c r="J26" s="14"/>
      <c r="K26" s="14"/>
      <c r="L26" s="14"/>
      <c r="M26" s="6"/>
      <c r="N26" s="50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  <c r="AA26" s="7"/>
      <c r="AB26" s="7"/>
    </row>
    <row r="27" spans="1:12" ht="15">
      <c r="A27" s="16"/>
      <c r="B27" s="16"/>
      <c r="C27" s="43"/>
      <c r="D27" s="51"/>
      <c r="E27" s="15"/>
      <c r="F27" s="15"/>
      <c r="G27" s="14"/>
      <c r="H27" s="14"/>
      <c r="I27" s="14"/>
      <c r="J27" s="14"/>
      <c r="K27" s="14"/>
      <c r="L27" s="14"/>
    </row>
    <row r="28" spans="1:12" ht="15">
      <c r="A28" s="191"/>
      <c r="B28" s="191"/>
      <c r="C28" s="192"/>
      <c r="D28" s="194"/>
      <c r="E28" s="193"/>
      <c r="F28" s="193"/>
      <c r="G28" s="14"/>
      <c r="H28" s="14"/>
      <c r="I28" s="14"/>
      <c r="J28" s="14"/>
      <c r="K28" s="14"/>
      <c r="L28" s="14"/>
    </row>
    <row r="29" spans="1:12" ht="15">
      <c r="A29" s="16"/>
      <c r="B29" s="16"/>
      <c r="C29" s="43"/>
      <c r="D29" s="51"/>
      <c r="E29" s="15"/>
      <c r="F29" s="15"/>
      <c r="G29" s="14"/>
      <c r="H29" s="14"/>
      <c r="I29" s="14"/>
      <c r="J29" s="14"/>
      <c r="K29" s="14"/>
      <c r="L29" s="14"/>
    </row>
    <row r="30" spans="1:12" ht="15">
      <c r="A30" s="16"/>
      <c r="B30" s="16"/>
      <c r="C30" s="43"/>
      <c r="D30" s="51"/>
      <c r="E30" s="15"/>
      <c r="F30" s="40"/>
      <c r="G30" s="14"/>
      <c r="H30" s="14"/>
      <c r="I30" s="14"/>
      <c r="J30" s="14"/>
      <c r="K30" s="14"/>
      <c r="L30" s="14"/>
    </row>
    <row r="31" spans="1:12" ht="15">
      <c r="A31" s="16"/>
      <c r="B31" s="16"/>
      <c r="C31" s="43"/>
      <c r="D31" s="51"/>
      <c r="E31" s="15"/>
      <c r="F31" s="15"/>
      <c r="G31" s="14"/>
      <c r="H31" s="14"/>
      <c r="I31" s="14"/>
      <c r="J31" s="14"/>
      <c r="K31" s="14"/>
      <c r="L31" s="14"/>
    </row>
    <row r="32" spans="1:12" ht="15">
      <c r="A32" s="16"/>
      <c r="B32" s="16"/>
      <c r="C32" s="43"/>
      <c r="D32" s="51"/>
      <c r="E32" s="15"/>
      <c r="F32" s="15"/>
      <c r="G32" s="14"/>
      <c r="H32" s="14"/>
      <c r="I32" s="14"/>
      <c r="J32" s="14"/>
      <c r="K32" s="14"/>
      <c r="L32" s="14"/>
    </row>
  </sheetData>
  <sheetProtection/>
  <mergeCells count="7">
    <mergeCell ref="G13:L13"/>
    <mergeCell ref="A13:A14"/>
    <mergeCell ref="B13:B14"/>
    <mergeCell ref="C13:C14"/>
    <mergeCell ref="D13:D14"/>
    <mergeCell ref="E13:E14"/>
    <mergeCell ref="F13:F14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26"/>
  <dimension ref="A1:AI36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3.003906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3.57421875" style="26" customWidth="1"/>
    <col min="7" max="9" width="3.57421875" style="3" customWidth="1"/>
    <col min="10" max="11" width="3.57421875" style="6" customWidth="1"/>
    <col min="12" max="12" width="3.57421875" style="26" customWidth="1"/>
    <col min="13" max="15" width="3.57421875" style="3" customWidth="1"/>
    <col min="16" max="17" width="3.57421875" style="6" customWidth="1"/>
    <col min="18" max="18" width="3.57421875" style="3" customWidth="1"/>
    <col min="19" max="19" width="3.57421875" style="6" customWidth="1"/>
    <col min="20" max="20" width="9.140625" style="6" hidden="1" customWidth="1"/>
    <col min="21" max="23" width="9.140625" style="50" hidden="1" customWidth="1"/>
    <col min="24" max="25" width="9.140625" style="50" customWidth="1"/>
    <col min="26" max="35" width="9.140625" style="8" customWidth="1"/>
  </cols>
  <sheetData>
    <row r="1" spans="3:16" ht="15.75">
      <c r="C1" s="4" t="s">
        <v>254</v>
      </c>
      <c r="E1" s="3"/>
      <c r="F1" s="3"/>
      <c r="L1" s="3"/>
      <c r="P1" s="26" t="s">
        <v>698</v>
      </c>
    </row>
    <row r="2" spans="1:25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795" t="s">
        <v>469</v>
      </c>
      <c r="G2" s="796"/>
      <c r="H2" s="796"/>
      <c r="I2" s="12"/>
      <c r="J2" s="35"/>
      <c r="K2" s="12"/>
      <c r="L2" s="35" t="s">
        <v>4</v>
      </c>
      <c r="M2" s="12"/>
      <c r="N2" s="36" t="s">
        <v>19</v>
      </c>
      <c r="O2" s="12" t="s">
        <v>20</v>
      </c>
      <c r="P2" s="80" t="s">
        <v>14</v>
      </c>
      <c r="Q2" s="12"/>
      <c r="R2" s="35"/>
      <c r="S2" s="28"/>
      <c r="U2" s="151"/>
      <c r="V2" s="151"/>
      <c r="W2" s="151"/>
      <c r="X2" s="151"/>
      <c r="Y2" s="3"/>
    </row>
    <row r="3" spans="1:24" ht="15" customHeight="1" outlineLevel="1">
      <c r="A3" s="16">
        <v>1</v>
      </c>
      <c r="B3" s="339">
        <v>477</v>
      </c>
      <c r="C3" s="396" t="s">
        <v>685</v>
      </c>
      <c r="D3" s="378">
        <v>34108</v>
      </c>
      <c r="E3" s="374" t="s">
        <v>245</v>
      </c>
      <c r="F3" s="433" t="s">
        <v>324</v>
      </c>
      <c r="G3" s="14"/>
      <c r="H3" s="19"/>
      <c r="I3" s="19"/>
      <c r="J3" s="20"/>
      <c r="L3" s="15">
        <v>228</v>
      </c>
      <c r="M3" s="14"/>
      <c r="N3" s="15" t="str">
        <f aca="true" t="shared" si="0" ref="N3:N8">W3</f>
        <v>МСМК</v>
      </c>
      <c r="O3" s="374">
        <v>16</v>
      </c>
      <c r="P3" s="429" t="s">
        <v>691</v>
      </c>
      <c r="R3" s="19"/>
      <c r="S3" s="17"/>
      <c r="T3" s="6">
        <f>L3</f>
        <v>228</v>
      </c>
      <c r="U3" s="307">
        <v>0</v>
      </c>
      <c r="V3" s="306">
        <f>""</f>
      </c>
      <c r="W3" s="201" t="str">
        <f aca="true" t="shared" si="1" ref="W3:W14">VLOOKUP(T3,мужвысота,2)</f>
        <v>МСМК</v>
      </c>
      <c r="X3" s="199"/>
    </row>
    <row r="4" spans="1:24" ht="15" customHeight="1" outlineLevel="1">
      <c r="A4" s="16">
        <v>2</v>
      </c>
      <c r="B4" s="339">
        <v>55</v>
      </c>
      <c r="C4" s="396" t="s">
        <v>686</v>
      </c>
      <c r="D4" s="378">
        <v>34518</v>
      </c>
      <c r="E4" s="374" t="s">
        <v>245</v>
      </c>
      <c r="F4" s="433" t="s">
        <v>324</v>
      </c>
      <c r="G4" s="14"/>
      <c r="H4" s="19"/>
      <c r="I4" s="19"/>
      <c r="J4" s="20"/>
      <c r="L4" s="15">
        <v>215</v>
      </c>
      <c r="M4" s="14"/>
      <c r="N4" s="15" t="str">
        <f t="shared" si="0"/>
        <v>МС</v>
      </c>
      <c r="O4" s="374">
        <v>10.5</v>
      </c>
      <c r="P4" s="429" t="s">
        <v>692</v>
      </c>
      <c r="R4" s="19"/>
      <c r="S4" s="17"/>
      <c r="T4" s="6">
        <f aca="true" t="shared" si="2" ref="T4:T14">L4</f>
        <v>215</v>
      </c>
      <c r="U4" s="307">
        <v>100</v>
      </c>
      <c r="V4" s="306" t="s">
        <v>50</v>
      </c>
      <c r="W4" s="201" t="str">
        <f t="shared" si="1"/>
        <v>МС</v>
      </c>
      <c r="X4" s="199"/>
    </row>
    <row r="5" spans="1:24" ht="15" customHeight="1" outlineLevel="1">
      <c r="A5" s="16">
        <v>3</v>
      </c>
      <c r="B5" s="329">
        <v>178</v>
      </c>
      <c r="C5" s="333" t="s">
        <v>687</v>
      </c>
      <c r="D5" s="366">
        <v>34636</v>
      </c>
      <c r="E5" s="366" t="s">
        <v>247</v>
      </c>
      <c r="F5" s="434" t="s">
        <v>302</v>
      </c>
      <c r="G5" s="14"/>
      <c r="H5" s="19"/>
      <c r="I5" s="19"/>
      <c r="J5" s="20"/>
      <c r="L5" s="15">
        <v>205</v>
      </c>
      <c r="M5" s="14"/>
      <c r="N5" s="15" t="str">
        <f t="shared" si="0"/>
        <v>КМС</v>
      </c>
      <c r="O5" s="329">
        <v>6</v>
      </c>
      <c r="P5" s="205" t="s">
        <v>693</v>
      </c>
      <c r="R5" s="19"/>
      <c r="S5" s="17"/>
      <c r="T5" s="6">
        <f t="shared" si="2"/>
        <v>205</v>
      </c>
      <c r="U5" s="307">
        <v>120</v>
      </c>
      <c r="V5" s="306" t="s">
        <v>49</v>
      </c>
      <c r="W5" s="201" t="str">
        <f t="shared" si="1"/>
        <v>КМС</v>
      </c>
      <c r="X5" s="199"/>
    </row>
    <row r="6" spans="1:24" ht="15" customHeight="1" outlineLevel="1">
      <c r="A6" s="16">
        <v>4</v>
      </c>
      <c r="B6" s="384">
        <v>48</v>
      </c>
      <c r="C6" s="385" t="s">
        <v>688</v>
      </c>
      <c r="D6" s="386">
        <v>34471</v>
      </c>
      <c r="E6" s="386" t="s">
        <v>240</v>
      </c>
      <c r="F6" s="435" t="s">
        <v>324</v>
      </c>
      <c r="G6" s="14"/>
      <c r="H6" s="19"/>
      <c r="I6" s="19"/>
      <c r="J6" s="20"/>
      <c r="L6" s="15">
        <v>195</v>
      </c>
      <c r="M6" s="14"/>
      <c r="N6" s="15">
        <f t="shared" si="0"/>
        <v>1</v>
      </c>
      <c r="O6" s="384">
        <v>5</v>
      </c>
      <c r="P6" s="420" t="s">
        <v>694</v>
      </c>
      <c r="R6" s="19"/>
      <c r="S6" s="17"/>
      <c r="T6" s="6">
        <f t="shared" si="2"/>
        <v>195</v>
      </c>
      <c r="U6" s="307">
        <v>130</v>
      </c>
      <c r="V6" s="306" t="s">
        <v>48</v>
      </c>
      <c r="W6" s="201">
        <f t="shared" si="1"/>
        <v>1</v>
      </c>
      <c r="X6" s="199"/>
    </row>
    <row r="7" spans="1:24" ht="15" customHeight="1" outlineLevel="1">
      <c r="A7" s="16">
        <v>5</v>
      </c>
      <c r="B7" s="388">
        <v>72</v>
      </c>
      <c r="C7" s="392" t="s">
        <v>690</v>
      </c>
      <c r="D7" s="390">
        <v>34749</v>
      </c>
      <c r="E7" s="397" t="s">
        <v>245</v>
      </c>
      <c r="F7" s="436" t="s">
        <v>324</v>
      </c>
      <c r="G7" s="14"/>
      <c r="H7" s="19"/>
      <c r="I7" s="19"/>
      <c r="J7" s="20"/>
      <c r="L7" s="15">
        <v>195</v>
      </c>
      <c r="M7" s="14"/>
      <c r="N7" s="15">
        <f t="shared" si="0"/>
        <v>1</v>
      </c>
      <c r="O7" s="388" t="s">
        <v>309</v>
      </c>
      <c r="P7" s="430" t="s">
        <v>696</v>
      </c>
      <c r="R7" s="19"/>
      <c r="S7" s="17"/>
      <c r="T7" s="6">
        <f t="shared" si="2"/>
        <v>195</v>
      </c>
      <c r="U7" s="307">
        <v>140</v>
      </c>
      <c r="V7" s="306" t="s">
        <v>47</v>
      </c>
      <c r="W7" s="201">
        <f t="shared" si="1"/>
        <v>1</v>
      </c>
      <c r="X7" s="199"/>
    </row>
    <row r="8" spans="1:24" ht="15" customHeight="1" outlineLevel="1">
      <c r="A8" s="16"/>
      <c r="B8" s="399">
        <v>123</v>
      </c>
      <c r="C8" s="400" t="s">
        <v>689</v>
      </c>
      <c r="D8" s="390">
        <v>33288</v>
      </c>
      <c r="E8" s="397" t="s">
        <v>328</v>
      </c>
      <c r="F8" s="436" t="s">
        <v>324</v>
      </c>
      <c r="G8" s="14"/>
      <c r="H8" s="19"/>
      <c r="I8" s="19"/>
      <c r="J8" s="20"/>
      <c r="L8" s="15">
        <v>221</v>
      </c>
      <c r="M8" s="14"/>
      <c r="N8" s="15" t="str">
        <f t="shared" si="0"/>
        <v>МС</v>
      </c>
      <c r="O8" s="388" t="s">
        <v>429</v>
      </c>
      <c r="P8" s="430" t="s">
        <v>695</v>
      </c>
      <c r="R8" s="19"/>
      <c r="S8" s="17"/>
      <c r="T8" s="6">
        <f t="shared" si="2"/>
        <v>221</v>
      </c>
      <c r="U8" s="307">
        <v>155</v>
      </c>
      <c r="V8" s="306">
        <v>3</v>
      </c>
      <c r="W8" s="201" t="str">
        <f t="shared" si="1"/>
        <v>МС</v>
      </c>
      <c r="X8" s="199"/>
    </row>
    <row r="9" spans="1:24" ht="15" customHeight="1" outlineLevel="1">
      <c r="A9" s="16"/>
      <c r="B9" s="77"/>
      <c r="C9" s="238"/>
      <c r="D9" s="46"/>
      <c r="E9" s="46"/>
      <c r="F9" s="232"/>
      <c r="G9" s="14"/>
      <c r="H9" s="19"/>
      <c r="I9" s="19"/>
      <c r="J9" s="20"/>
      <c r="L9" s="15"/>
      <c r="M9" s="14"/>
      <c r="N9" s="15">
        <f aca="true" t="shared" si="3" ref="N9:N14">W9</f>
      </c>
      <c r="O9" s="195"/>
      <c r="P9" s="233"/>
      <c r="R9" s="19"/>
      <c r="S9" s="17"/>
      <c r="T9" s="6">
        <f t="shared" si="2"/>
        <v>0</v>
      </c>
      <c r="U9" s="307">
        <v>170</v>
      </c>
      <c r="V9" s="306">
        <v>2</v>
      </c>
      <c r="W9" s="201">
        <f t="shared" si="1"/>
      </c>
      <c r="X9" s="199"/>
    </row>
    <row r="10" spans="1:24" ht="15" customHeight="1" hidden="1" outlineLevel="1">
      <c r="A10" s="16"/>
      <c r="B10" s="77"/>
      <c r="C10" s="238"/>
      <c r="D10" s="46"/>
      <c r="E10" s="46"/>
      <c r="F10" s="232"/>
      <c r="G10" s="14"/>
      <c r="H10" s="19"/>
      <c r="I10" s="19"/>
      <c r="J10" s="20"/>
      <c r="L10" s="15"/>
      <c r="M10" s="14"/>
      <c r="N10" s="15">
        <f t="shared" si="3"/>
      </c>
      <c r="O10" s="195"/>
      <c r="P10" s="233"/>
      <c r="R10" s="19"/>
      <c r="S10" s="17"/>
      <c r="T10" s="6">
        <f t="shared" si="2"/>
        <v>0</v>
      </c>
      <c r="U10" s="307">
        <v>185</v>
      </c>
      <c r="V10" s="306">
        <v>1</v>
      </c>
      <c r="W10" s="201">
        <f t="shared" si="1"/>
      </c>
      <c r="X10" s="199"/>
    </row>
    <row r="11" spans="1:24" ht="15" customHeight="1" hidden="1" outlineLevel="1">
      <c r="A11" s="16"/>
      <c r="B11" s="77"/>
      <c r="C11" s="238"/>
      <c r="D11" s="46"/>
      <c r="E11" s="46"/>
      <c r="F11" s="232"/>
      <c r="G11" s="14"/>
      <c r="H11" s="19"/>
      <c r="I11" s="19"/>
      <c r="J11" s="20"/>
      <c r="L11" s="15"/>
      <c r="M11" s="14"/>
      <c r="N11" s="15">
        <f t="shared" si="3"/>
      </c>
      <c r="O11" s="195"/>
      <c r="P11" s="233"/>
      <c r="R11" s="19"/>
      <c r="S11" s="17"/>
      <c r="T11" s="6">
        <f t="shared" si="2"/>
        <v>0</v>
      </c>
      <c r="U11" s="307">
        <v>200</v>
      </c>
      <c r="V11" s="306" t="s">
        <v>46</v>
      </c>
      <c r="W11" s="201">
        <f t="shared" si="1"/>
      </c>
      <c r="X11" s="199"/>
    </row>
    <row r="12" spans="1:24" ht="15" customHeight="1" hidden="1" outlineLevel="1">
      <c r="A12" s="16"/>
      <c r="B12" s="77"/>
      <c r="C12" s="238"/>
      <c r="D12" s="46"/>
      <c r="E12" s="46"/>
      <c r="F12" s="232"/>
      <c r="G12" s="14"/>
      <c r="H12" s="19"/>
      <c r="I12" s="19"/>
      <c r="J12" s="20"/>
      <c r="L12" s="15"/>
      <c r="M12" s="14"/>
      <c r="N12" s="15">
        <f t="shared" si="3"/>
      </c>
      <c r="O12" s="195"/>
      <c r="P12" s="233"/>
      <c r="R12" s="19"/>
      <c r="S12" s="17"/>
      <c r="T12" s="6">
        <f t="shared" si="2"/>
        <v>0</v>
      </c>
      <c r="U12" s="307">
        <v>215</v>
      </c>
      <c r="V12" s="306" t="s">
        <v>58</v>
      </c>
      <c r="W12" s="201">
        <f t="shared" si="1"/>
      </c>
      <c r="X12" s="199"/>
    </row>
    <row r="13" spans="1:24" ht="15" customHeight="1" hidden="1" outlineLevel="1">
      <c r="A13" s="16"/>
      <c r="B13" s="77"/>
      <c r="C13" s="238"/>
      <c r="D13" s="46"/>
      <c r="E13" s="46"/>
      <c r="F13" s="232"/>
      <c r="G13" s="14"/>
      <c r="H13" s="19"/>
      <c r="I13" s="19"/>
      <c r="J13" s="20"/>
      <c r="L13" s="15"/>
      <c r="M13" s="14"/>
      <c r="N13" s="15">
        <f t="shared" si="3"/>
      </c>
      <c r="O13" s="195"/>
      <c r="P13" s="233"/>
      <c r="R13" s="19"/>
      <c r="S13" s="17"/>
      <c r="T13" s="6">
        <f t="shared" si="2"/>
        <v>0</v>
      </c>
      <c r="U13" s="307">
        <v>228</v>
      </c>
      <c r="V13" s="306" t="s">
        <v>44</v>
      </c>
      <c r="W13" s="201">
        <f t="shared" si="1"/>
      </c>
      <c r="X13" s="199"/>
    </row>
    <row r="14" spans="1:24" ht="15" customHeight="1" hidden="1" outlineLevel="1">
      <c r="A14" s="16"/>
      <c r="B14" s="77"/>
      <c r="C14" s="238"/>
      <c r="D14" s="46"/>
      <c r="E14" s="46"/>
      <c r="F14" s="232"/>
      <c r="G14" s="14"/>
      <c r="H14" s="19"/>
      <c r="I14" s="19"/>
      <c r="J14" s="20"/>
      <c r="L14" s="15"/>
      <c r="M14" s="14"/>
      <c r="N14" s="15">
        <f t="shared" si="3"/>
      </c>
      <c r="O14" s="195"/>
      <c r="P14" s="233"/>
      <c r="R14" s="19"/>
      <c r="S14" s="17"/>
      <c r="T14" s="6">
        <f t="shared" si="2"/>
        <v>0</v>
      </c>
      <c r="U14" s="307">
        <v>234</v>
      </c>
      <c r="V14" s="306" t="s">
        <v>43</v>
      </c>
      <c r="W14" s="201">
        <f t="shared" si="1"/>
      </c>
      <c r="X14" s="199"/>
    </row>
    <row r="15" spans="1:35" s="1" customFormat="1" ht="15" collapsed="1">
      <c r="A15" s="3"/>
      <c r="B15" s="3"/>
      <c r="C15" s="3" t="s">
        <v>293</v>
      </c>
      <c r="D15" s="5"/>
      <c r="E15" s="3" t="s">
        <v>697</v>
      </c>
      <c r="F15" s="3"/>
      <c r="G15" s="3"/>
      <c r="H15" s="3"/>
      <c r="I15" s="3"/>
      <c r="J15" s="6"/>
      <c r="K15" s="6"/>
      <c r="L15" s="3"/>
      <c r="M15" s="3"/>
      <c r="N15" s="3"/>
      <c r="O15" s="3"/>
      <c r="P15" s="6"/>
      <c r="Q15" s="6"/>
      <c r="R15" s="3"/>
      <c r="S15" s="6"/>
      <c r="T15" s="6"/>
      <c r="U15" s="50"/>
      <c r="V15" s="6"/>
      <c r="W15" s="6"/>
      <c r="X15" s="6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1" customFormat="1" ht="22.5" customHeight="1">
      <c r="A16" s="788" t="s">
        <v>21</v>
      </c>
      <c r="B16" s="786" t="s">
        <v>2</v>
      </c>
      <c r="C16" s="793" t="s">
        <v>1</v>
      </c>
      <c r="D16" s="791" t="s">
        <v>3</v>
      </c>
      <c r="E16" s="786" t="s">
        <v>36</v>
      </c>
      <c r="F16" s="37" t="s">
        <v>11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  <c r="T16" s="93"/>
      <c r="U16" s="94"/>
      <c r="V16" s="6"/>
      <c r="W16" s="6"/>
      <c r="X16" s="6"/>
      <c r="Y16" s="6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1" customFormat="1" ht="22.5" customHeight="1">
      <c r="A17" s="789"/>
      <c r="B17" s="787"/>
      <c r="C17" s="794"/>
      <c r="D17" s="792"/>
      <c r="E17" s="787"/>
      <c r="F17" s="31">
        <v>180</v>
      </c>
      <c r="G17" s="31">
        <v>185</v>
      </c>
      <c r="H17" s="31">
        <v>190</v>
      </c>
      <c r="I17" s="31">
        <v>195</v>
      </c>
      <c r="J17" s="31">
        <v>200</v>
      </c>
      <c r="K17" s="31">
        <v>205</v>
      </c>
      <c r="L17" s="31">
        <v>210</v>
      </c>
      <c r="M17" s="520">
        <v>215</v>
      </c>
      <c r="N17" s="31">
        <v>218</v>
      </c>
      <c r="O17" s="31">
        <v>221</v>
      </c>
      <c r="P17" s="31">
        <v>224</v>
      </c>
      <c r="Q17" s="31">
        <v>228</v>
      </c>
      <c r="R17" s="31">
        <v>231</v>
      </c>
      <c r="S17" s="32"/>
      <c r="T17" s="6"/>
      <c r="U17" s="50"/>
      <c r="V17" s="6"/>
      <c r="W17" s="6"/>
      <c r="X17" s="6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1" customFormat="1" ht="15">
      <c r="A18" s="388" t="s">
        <v>429</v>
      </c>
      <c r="B18" s="399">
        <v>123</v>
      </c>
      <c r="C18" s="400" t="s">
        <v>689</v>
      </c>
      <c r="D18" s="390">
        <v>33288</v>
      </c>
      <c r="E18" s="397" t="s">
        <v>328</v>
      </c>
      <c r="F18" s="204"/>
      <c r="G18" s="267"/>
      <c r="H18" s="3"/>
      <c r="I18" s="3"/>
      <c r="J18" s="3">
        <v>0</v>
      </c>
      <c r="K18" s="3">
        <v>0</v>
      </c>
      <c r="L18" s="19">
        <v>0</v>
      </c>
      <c r="M18" s="267">
        <v>0</v>
      </c>
      <c r="N18" s="3">
        <v>0</v>
      </c>
      <c r="O18" s="3">
        <v>0</v>
      </c>
      <c r="P18" s="3" t="s">
        <v>928</v>
      </c>
      <c r="Q18" s="3"/>
      <c r="R18" s="3"/>
      <c r="S18" s="6"/>
      <c r="T18" s="6"/>
      <c r="U18" s="50"/>
      <c r="V18" s="6"/>
      <c r="W18" s="6"/>
      <c r="X18" s="6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>
      <c r="A19" s="374" t="s">
        <v>304</v>
      </c>
      <c r="B19" s="339">
        <v>477</v>
      </c>
      <c r="C19" s="396" t="s">
        <v>685</v>
      </c>
      <c r="D19" s="378">
        <v>34108</v>
      </c>
      <c r="E19" s="374" t="s">
        <v>245</v>
      </c>
      <c r="F19" s="16"/>
      <c r="G19" s="267"/>
      <c r="H19" s="3"/>
      <c r="I19" s="3"/>
      <c r="J19" s="3">
        <v>0</v>
      </c>
      <c r="K19" s="3">
        <v>0</v>
      </c>
      <c r="L19" s="15">
        <v>0</v>
      </c>
      <c r="M19" s="267">
        <v>0</v>
      </c>
      <c r="N19" s="3" t="s">
        <v>929</v>
      </c>
      <c r="O19" s="3">
        <v>0</v>
      </c>
      <c r="P19" s="3">
        <v>0</v>
      </c>
      <c r="Q19" s="3">
        <v>0</v>
      </c>
      <c r="R19" s="3" t="s">
        <v>928</v>
      </c>
      <c r="S19" s="6"/>
      <c r="T19" s="6"/>
      <c r="U19" s="50"/>
      <c r="V19" s="6"/>
      <c r="W19" s="6"/>
      <c r="X19" s="6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" customFormat="1" ht="15">
      <c r="A20" s="374" t="s">
        <v>304</v>
      </c>
      <c r="B20" s="339">
        <v>55</v>
      </c>
      <c r="C20" s="396" t="s">
        <v>686</v>
      </c>
      <c r="D20" s="378">
        <v>34518</v>
      </c>
      <c r="E20" s="374" t="s">
        <v>245</v>
      </c>
      <c r="F20" s="203"/>
      <c r="G20" s="267"/>
      <c r="H20" s="3"/>
      <c r="I20" s="3">
        <v>0</v>
      </c>
      <c r="J20" s="3" t="s">
        <v>929</v>
      </c>
      <c r="K20" s="3">
        <v>0</v>
      </c>
      <c r="L20" s="15">
        <v>0</v>
      </c>
      <c r="M20" s="267">
        <v>0</v>
      </c>
      <c r="N20" s="3" t="s">
        <v>928</v>
      </c>
      <c r="O20" s="3"/>
      <c r="P20" s="3"/>
      <c r="Q20" s="3"/>
      <c r="R20" s="3"/>
      <c r="S20" s="6"/>
      <c r="T20" s="6"/>
      <c r="U20" s="50"/>
      <c r="V20" s="6"/>
      <c r="W20" s="6"/>
      <c r="X20" s="6"/>
      <c r="Y20" s="6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1" customFormat="1" ht="15">
      <c r="A21" s="329" t="s">
        <v>304</v>
      </c>
      <c r="B21" s="329">
        <v>178</v>
      </c>
      <c r="C21" s="333" t="s">
        <v>687</v>
      </c>
      <c r="D21" s="366">
        <v>34636</v>
      </c>
      <c r="E21" s="366" t="s">
        <v>247</v>
      </c>
      <c r="F21" s="16"/>
      <c r="G21" s="267"/>
      <c r="H21" s="3">
        <v>0</v>
      </c>
      <c r="I21" s="3" t="s">
        <v>930</v>
      </c>
      <c r="J21" s="3" t="s">
        <v>929</v>
      </c>
      <c r="K21" s="3" t="s">
        <v>930</v>
      </c>
      <c r="L21" s="3" t="s">
        <v>928</v>
      </c>
      <c r="M21" s="267"/>
      <c r="N21" s="3"/>
      <c r="O21" s="3"/>
      <c r="P21" s="3"/>
      <c r="Q21" s="3"/>
      <c r="R21" s="3"/>
      <c r="S21" s="6"/>
      <c r="T21" s="6"/>
      <c r="U21" s="50"/>
      <c r="V21" s="6"/>
      <c r="W21" s="6"/>
      <c r="X21" s="6"/>
      <c r="Y21" s="6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1" customFormat="1" ht="15">
      <c r="A22" s="384" t="s">
        <v>304</v>
      </c>
      <c r="B22" s="384">
        <v>48</v>
      </c>
      <c r="C22" s="385" t="s">
        <v>688</v>
      </c>
      <c r="D22" s="386">
        <v>34471</v>
      </c>
      <c r="E22" s="386" t="s">
        <v>240</v>
      </c>
      <c r="F22" s="16">
        <v>0</v>
      </c>
      <c r="G22" s="267">
        <v>0</v>
      </c>
      <c r="H22" s="3" t="s">
        <v>929</v>
      </c>
      <c r="I22" s="3" t="s">
        <v>929</v>
      </c>
      <c r="J22" s="3" t="s">
        <v>928</v>
      </c>
      <c r="K22" s="3"/>
      <c r="L22" s="19"/>
      <c r="M22" s="267"/>
      <c r="N22" s="3"/>
      <c r="O22" s="3"/>
      <c r="P22" s="6"/>
      <c r="Q22" s="6"/>
      <c r="R22" s="3"/>
      <c r="S22" s="6"/>
      <c r="T22" s="6"/>
      <c r="U22" s="50"/>
      <c r="V22" s="6"/>
      <c r="W22" s="6"/>
      <c r="X22" s="6"/>
      <c r="Y22" s="6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1" customFormat="1" ht="15">
      <c r="A23" s="388" t="s">
        <v>309</v>
      </c>
      <c r="B23" s="388">
        <v>72</v>
      </c>
      <c r="C23" s="392" t="s">
        <v>690</v>
      </c>
      <c r="D23" s="390">
        <v>34749</v>
      </c>
      <c r="E23" s="397" t="s">
        <v>245</v>
      </c>
      <c r="F23" s="16"/>
      <c r="G23" s="267">
        <v>0</v>
      </c>
      <c r="H23" s="3">
        <v>0</v>
      </c>
      <c r="I23" s="3" t="s">
        <v>929</v>
      </c>
      <c r="J23" s="3" t="s">
        <v>928</v>
      </c>
      <c r="K23" s="3"/>
      <c r="L23" s="3"/>
      <c r="M23" s="3"/>
      <c r="N23" s="3"/>
      <c r="O23" s="3"/>
      <c r="P23" s="6"/>
      <c r="Q23" s="6"/>
      <c r="R23" s="3"/>
      <c r="S23" s="6"/>
      <c r="T23" s="6"/>
      <c r="U23" s="50"/>
      <c r="V23" s="6"/>
      <c r="W23" s="6"/>
      <c r="X23" s="6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1" customFormat="1" ht="15">
      <c r="A24" s="16"/>
      <c r="B24" s="19"/>
      <c r="C24" s="226"/>
      <c r="D24" s="46"/>
      <c r="E24" s="15"/>
      <c r="F24" s="16"/>
      <c r="G24" s="14"/>
      <c r="H24" s="3"/>
      <c r="I24" s="3"/>
      <c r="J24" s="3"/>
      <c r="K24" s="3"/>
      <c r="L24" s="19"/>
      <c r="M24" s="14"/>
      <c r="N24" s="3"/>
      <c r="O24" s="3"/>
      <c r="P24" s="3"/>
      <c r="Q24" s="3"/>
      <c r="R24" s="3"/>
      <c r="S24" s="6"/>
      <c r="T24" s="6"/>
      <c r="U24" s="50"/>
      <c r="V24" s="6"/>
      <c r="W24" s="6"/>
      <c r="X24" s="6"/>
      <c r="Y24" s="6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1" customFormat="1" ht="15">
      <c r="A25" s="3"/>
      <c r="B25" s="230"/>
      <c r="C25" s="231"/>
      <c r="D25" s="234"/>
      <c r="E25" s="46"/>
      <c r="F25" s="16"/>
      <c r="G25" s="14"/>
      <c r="H25" s="3"/>
      <c r="I25" s="3"/>
      <c r="J25" s="3"/>
      <c r="K25" s="3"/>
      <c r="L25" s="19"/>
      <c r="M25" s="14"/>
      <c r="N25" s="3"/>
      <c r="O25" s="3"/>
      <c r="P25" s="6"/>
      <c r="Q25" s="6"/>
      <c r="R25" s="3"/>
      <c r="S25" s="6"/>
      <c r="T25" s="6"/>
      <c r="U25" s="50"/>
      <c r="V25" s="6"/>
      <c r="W25" s="6"/>
      <c r="X25" s="6"/>
      <c r="Y25" s="6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1" customFormat="1" ht="15">
      <c r="A26" s="16"/>
      <c r="B26" s="16"/>
      <c r="C26" s="43"/>
      <c r="D26" s="51"/>
      <c r="E26" s="46"/>
      <c r="F26" s="16"/>
      <c r="G26" s="14"/>
      <c r="H26" s="3"/>
      <c r="I26" s="3"/>
      <c r="J26" s="3"/>
      <c r="K26" s="3"/>
      <c r="L26" s="19"/>
      <c r="M26" s="14"/>
      <c r="N26" s="3"/>
      <c r="O26" s="3"/>
      <c r="P26" s="6"/>
      <c r="Q26" s="6"/>
      <c r="R26" s="3"/>
      <c r="S26" s="6"/>
      <c r="T26" s="6"/>
      <c r="U26" s="50"/>
      <c r="V26" s="6"/>
      <c r="W26" s="6"/>
      <c r="X26" s="6"/>
      <c r="Y26" s="6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1" customFormat="1" ht="15">
      <c r="A27" s="42"/>
      <c r="B27" s="16"/>
      <c r="C27" s="43"/>
      <c r="D27" s="51"/>
      <c r="E27" s="15"/>
      <c r="F27" s="16"/>
      <c r="G27" s="14"/>
      <c r="H27" s="3"/>
      <c r="I27" s="3"/>
      <c r="J27" s="3"/>
      <c r="K27" s="3"/>
      <c r="L27" s="19"/>
      <c r="M27" s="14"/>
      <c r="N27" s="3"/>
      <c r="O27" s="3"/>
      <c r="P27" s="3"/>
      <c r="Q27" s="3"/>
      <c r="R27" s="3"/>
      <c r="S27" s="6"/>
      <c r="T27" s="6"/>
      <c r="U27" s="50"/>
      <c r="V27" s="6"/>
      <c r="W27" s="6"/>
      <c r="X27" s="6"/>
      <c r="Y27" s="6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1" customFormat="1" ht="15">
      <c r="A28" s="16"/>
      <c r="B28" s="110"/>
      <c r="C28" s="111"/>
      <c r="D28" s="116"/>
      <c r="E28" s="40"/>
      <c r="F28" s="203"/>
      <c r="G28" s="14"/>
      <c r="H28" s="3"/>
      <c r="I28" s="3"/>
      <c r="J28" s="3"/>
      <c r="K28" s="3"/>
      <c r="L28" s="19"/>
      <c r="M28" s="14"/>
      <c r="N28" s="3"/>
      <c r="O28" s="3"/>
      <c r="P28" s="3"/>
      <c r="Q28" s="3"/>
      <c r="R28" s="3"/>
      <c r="S28" s="6"/>
      <c r="T28" s="6"/>
      <c r="U28" s="50"/>
      <c r="V28" s="6"/>
      <c r="W28" s="6"/>
      <c r="X28" s="6"/>
      <c r="Y28" s="6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s="1" customFormat="1" ht="15">
      <c r="A29" s="16"/>
      <c r="B29" s="16"/>
      <c r="C29" s="43"/>
      <c r="D29" s="51"/>
      <c r="E29" s="15"/>
      <c r="F29" s="16"/>
      <c r="G29" s="14"/>
      <c r="H29" s="3"/>
      <c r="I29" s="3"/>
      <c r="J29" s="3"/>
      <c r="K29" s="3"/>
      <c r="L29" s="19"/>
      <c r="M29" s="14"/>
      <c r="N29" s="3"/>
      <c r="O29" s="3"/>
      <c r="P29" s="3"/>
      <c r="Q29" s="3"/>
      <c r="R29" s="3"/>
      <c r="S29" s="6"/>
      <c r="T29" s="6"/>
      <c r="U29" s="50"/>
      <c r="V29" s="6"/>
      <c r="W29" s="6"/>
      <c r="X29" s="6"/>
      <c r="Y29" s="6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s="1" customFormat="1" ht="15">
      <c r="A30" s="42"/>
      <c r="B30" s="16"/>
      <c r="C30" s="43"/>
      <c r="D30" s="51"/>
      <c r="E30" s="15"/>
      <c r="F30" s="16"/>
      <c r="G30" s="14"/>
      <c r="H30" s="3"/>
      <c r="I30" s="3"/>
      <c r="J30" s="3"/>
      <c r="K30" s="3"/>
      <c r="L30" s="19"/>
      <c r="M30" s="14"/>
      <c r="N30" s="3"/>
      <c r="O30" s="3"/>
      <c r="P30" s="3"/>
      <c r="Q30" s="3"/>
      <c r="R30" s="3"/>
      <c r="S30" s="6"/>
      <c r="T30" s="6"/>
      <c r="U30" s="50"/>
      <c r="V30" s="6"/>
      <c r="W30" s="6"/>
      <c r="X30" s="6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1" customFormat="1" ht="15">
      <c r="A31" s="42"/>
      <c r="B31" s="16"/>
      <c r="C31" s="43"/>
      <c r="D31" s="51"/>
      <c r="E31" s="15"/>
      <c r="F31" s="16"/>
      <c r="G31" s="14"/>
      <c r="H31" s="3"/>
      <c r="I31" s="3"/>
      <c r="J31" s="3"/>
      <c r="K31" s="3"/>
      <c r="L31" s="19"/>
      <c r="M31" s="14"/>
      <c r="N31" s="3"/>
      <c r="O31" s="3"/>
      <c r="P31" s="3"/>
      <c r="Q31" s="3"/>
      <c r="R31" s="3"/>
      <c r="S31" s="6"/>
      <c r="T31" s="6"/>
      <c r="U31" s="50"/>
      <c r="V31" s="6"/>
      <c r="W31" s="6"/>
      <c r="X31" s="6"/>
      <c r="Y31" s="6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1" customFormat="1" ht="15">
      <c r="A32" s="16"/>
      <c r="B32" s="16"/>
      <c r="C32" s="43"/>
      <c r="D32" s="51"/>
      <c r="E32" s="15"/>
      <c r="F32" s="16"/>
      <c r="G32" s="14"/>
      <c r="H32" s="3"/>
      <c r="I32" s="3"/>
      <c r="J32" s="3"/>
      <c r="K32" s="3"/>
      <c r="L32" s="19"/>
      <c r="M32" s="14"/>
      <c r="N32" s="3"/>
      <c r="O32" s="3"/>
      <c r="P32" s="6"/>
      <c r="Q32" s="6"/>
      <c r="R32" s="3"/>
      <c r="S32" s="6"/>
      <c r="T32" s="6"/>
      <c r="U32" s="50"/>
      <c r="V32" s="6"/>
      <c r="W32" s="6"/>
      <c r="X32" s="6"/>
      <c r="Y32" s="6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17" ht="15">
      <c r="A33" s="16"/>
      <c r="B33" s="19"/>
      <c r="C33" s="82"/>
      <c r="D33" s="198"/>
      <c r="E33" s="19"/>
      <c r="F33" s="203"/>
      <c r="G33" s="14"/>
      <c r="J33" s="3"/>
      <c r="K33" s="3"/>
      <c r="L33" s="19"/>
      <c r="M33" s="14"/>
      <c r="P33" s="3"/>
      <c r="Q33" s="3"/>
    </row>
    <row r="34" spans="1:12" ht="15">
      <c r="A34" s="16"/>
      <c r="B34" s="16"/>
      <c r="C34" s="43"/>
      <c r="D34" s="51"/>
      <c r="E34" s="15"/>
      <c r="F34" s="16"/>
      <c r="G34" s="14"/>
      <c r="J34" s="3"/>
      <c r="K34" s="3"/>
      <c r="L34" s="3"/>
    </row>
    <row r="35" spans="1:12" ht="15">
      <c r="A35" s="16"/>
      <c r="B35" s="16"/>
      <c r="C35" s="43"/>
      <c r="D35" s="51"/>
      <c r="E35" s="15"/>
      <c r="F35" s="16"/>
      <c r="G35" s="14"/>
      <c r="J35" s="3"/>
      <c r="K35" s="3"/>
      <c r="L35" s="3"/>
    </row>
    <row r="36" spans="1:17" ht="15">
      <c r="A36" s="16"/>
      <c r="B36" s="19"/>
      <c r="C36" s="29"/>
      <c r="D36" s="15"/>
      <c r="E36" s="19"/>
      <c r="F36" s="204"/>
      <c r="G36" s="14"/>
      <c r="J36" s="3"/>
      <c r="K36" s="3"/>
      <c r="L36" s="19"/>
      <c r="M36" s="14"/>
      <c r="P36" s="3"/>
      <c r="Q36" s="3"/>
    </row>
  </sheetData>
  <sheetProtection/>
  <mergeCells count="6">
    <mergeCell ref="F2:H2"/>
    <mergeCell ref="A16:A17"/>
    <mergeCell ref="B16:B17"/>
    <mergeCell ref="C16:C17"/>
    <mergeCell ref="D16:D17"/>
    <mergeCell ref="E16:E17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27"/>
  <dimension ref="A1:AC24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3.003906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1.8515625" style="26" customWidth="1"/>
    <col min="6" max="6" width="3.57421875" style="26" customWidth="1"/>
    <col min="7" max="9" width="3.57421875" style="3" customWidth="1"/>
    <col min="10" max="11" width="3.57421875" style="6" customWidth="1"/>
    <col min="12" max="12" width="3.57421875" style="26" customWidth="1"/>
    <col min="13" max="15" width="3.57421875" style="3" customWidth="1"/>
    <col min="16" max="17" width="3.57421875" style="6" customWidth="1"/>
    <col min="18" max="18" width="3.57421875" style="3" customWidth="1"/>
    <col min="19" max="19" width="3.57421875" style="6" customWidth="1"/>
    <col min="20" max="23" width="9.140625" style="8" hidden="1" customWidth="1"/>
    <col min="24" max="29" width="9.140625" style="8" customWidth="1"/>
  </cols>
  <sheetData>
    <row r="1" spans="3:16" ht="15.75">
      <c r="C1" s="4" t="s">
        <v>274</v>
      </c>
      <c r="E1" s="3"/>
      <c r="F1" s="3"/>
      <c r="L1" s="3"/>
      <c r="P1" s="26" t="s">
        <v>699</v>
      </c>
    </row>
    <row r="2" spans="1:19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795" t="s">
        <v>469</v>
      </c>
      <c r="G2" s="796"/>
      <c r="H2" s="796"/>
      <c r="I2" s="12"/>
      <c r="J2" s="35"/>
      <c r="K2" s="12"/>
      <c r="L2" s="35" t="s">
        <v>4</v>
      </c>
      <c r="M2" s="12"/>
      <c r="N2" s="36" t="s">
        <v>19</v>
      </c>
      <c r="O2" s="12" t="s">
        <v>20</v>
      </c>
      <c r="P2" s="80" t="s">
        <v>14</v>
      </c>
      <c r="Q2" s="12"/>
      <c r="R2" s="35"/>
      <c r="S2" s="28"/>
    </row>
    <row r="3" spans="1:23" ht="15" outlineLevel="1">
      <c r="A3" s="42">
        <v>1</v>
      </c>
      <c r="B3" s="339">
        <v>124</v>
      </c>
      <c r="C3" s="364" t="s">
        <v>700</v>
      </c>
      <c r="D3" s="365">
        <v>34303</v>
      </c>
      <c r="E3" s="374" t="s">
        <v>248</v>
      </c>
      <c r="F3" s="439" t="s">
        <v>324</v>
      </c>
      <c r="G3" s="52"/>
      <c r="H3" s="19"/>
      <c r="I3" s="19"/>
      <c r="J3" s="20"/>
      <c r="L3" s="15">
        <v>180</v>
      </c>
      <c r="M3" s="14"/>
      <c r="N3" s="16" t="s">
        <v>58</v>
      </c>
      <c r="O3" s="374">
        <v>12</v>
      </c>
      <c r="P3" s="437" t="s">
        <v>737</v>
      </c>
      <c r="R3" s="19"/>
      <c r="S3" s="20"/>
      <c r="T3" s="8">
        <f aca="true" t="shared" si="0" ref="T3:T8">L3</f>
        <v>180</v>
      </c>
      <c r="U3" s="307">
        <v>100</v>
      </c>
      <c r="V3" s="306" t="s">
        <v>50</v>
      </c>
      <c r="W3" s="8">
        <f aca="true" t="shared" si="1" ref="W3:W8">VLOOKUP(T3,женвысота,2)</f>
        <v>2</v>
      </c>
    </row>
    <row r="4" spans="1:23" ht="15" outlineLevel="1">
      <c r="A4" s="42">
        <v>2</v>
      </c>
      <c r="B4" s="339">
        <v>125</v>
      </c>
      <c r="C4" s="364" t="s">
        <v>701</v>
      </c>
      <c r="D4" s="365">
        <v>34244</v>
      </c>
      <c r="E4" s="374" t="s">
        <v>248</v>
      </c>
      <c r="F4" s="439" t="s">
        <v>324</v>
      </c>
      <c r="G4" s="52"/>
      <c r="H4" s="19"/>
      <c r="I4" s="19"/>
      <c r="J4" s="20"/>
      <c r="L4" s="15">
        <v>170</v>
      </c>
      <c r="M4" s="14"/>
      <c r="N4" s="16" t="s">
        <v>46</v>
      </c>
      <c r="O4" s="374">
        <v>7</v>
      </c>
      <c r="P4" s="437" t="s">
        <v>738</v>
      </c>
      <c r="R4" s="19"/>
      <c r="S4" s="20"/>
      <c r="T4" s="8">
        <f t="shared" si="0"/>
        <v>170</v>
      </c>
      <c r="U4" s="307">
        <v>110</v>
      </c>
      <c r="V4" s="306" t="s">
        <v>49</v>
      </c>
      <c r="W4" s="8">
        <f t="shared" si="1"/>
        <v>2</v>
      </c>
    </row>
    <row r="5" spans="1:23" ht="15" outlineLevel="1">
      <c r="A5" s="42">
        <v>3</v>
      </c>
      <c r="B5" s="394" t="s">
        <v>722</v>
      </c>
      <c r="C5" s="344" t="s">
        <v>723</v>
      </c>
      <c r="D5" s="394" t="s">
        <v>724</v>
      </c>
      <c r="E5" s="329" t="s">
        <v>328</v>
      </c>
      <c r="F5" s="440" t="s">
        <v>329</v>
      </c>
      <c r="G5" s="52"/>
      <c r="H5" s="19"/>
      <c r="I5" s="19"/>
      <c r="J5" s="20"/>
      <c r="L5" s="15">
        <v>170</v>
      </c>
      <c r="M5" s="14"/>
      <c r="N5" s="16" t="s">
        <v>46</v>
      </c>
      <c r="O5" s="391">
        <v>6</v>
      </c>
      <c r="P5" s="438" t="s">
        <v>741</v>
      </c>
      <c r="R5" s="19"/>
      <c r="S5" s="20"/>
      <c r="T5" s="8">
        <f t="shared" si="0"/>
        <v>170</v>
      </c>
      <c r="U5" s="307">
        <v>120</v>
      </c>
      <c r="V5" s="306" t="s">
        <v>48</v>
      </c>
      <c r="W5" s="8">
        <f t="shared" si="1"/>
        <v>2</v>
      </c>
    </row>
    <row r="6" spans="1:23" ht="15" outlineLevel="1">
      <c r="A6" s="42">
        <v>4</v>
      </c>
      <c r="B6" s="329">
        <v>163</v>
      </c>
      <c r="C6" s="333" t="s">
        <v>711</v>
      </c>
      <c r="D6" s="366">
        <v>34440</v>
      </c>
      <c r="E6" s="366" t="s">
        <v>247</v>
      </c>
      <c r="F6" s="434" t="s">
        <v>324</v>
      </c>
      <c r="G6" s="52"/>
      <c r="H6" s="19"/>
      <c r="I6" s="19"/>
      <c r="J6" s="20"/>
      <c r="L6" s="15">
        <v>165</v>
      </c>
      <c r="M6" s="14"/>
      <c r="N6" s="16">
        <v>1</v>
      </c>
      <c r="O6" s="329">
        <v>5</v>
      </c>
      <c r="P6" s="336" t="s">
        <v>739</v>
      </c>
      <c r="R6" s="19"/>
      <c r="S6" s="20"/>
      <c r="T6" s="8">
        <f t="shared" si="0"/>
        <v>165</v>
      </c>
      <c r="U6" s="307">
        <v>130</v>
      </c>
      <c r="V6" s="306" t="s">
        <v>47</v>
      </c>
      <c r="W6" s="8">
        <f t="shared" si="1"/>
        <v>2</v>
      </c>
    </row>
    <row r="7" spans="1:23" ht="15" outlineLevel="1">
      <c r="A7" s="42">
        <v>5</v>
      </c>
      <c r="B7" s="384">
        <v>1</v>
      </c>
      <c r="C7" s="385" t="s">
        <v>721</v>
      </c>
      <c r="D7" s="386">
        <v>34434</v>
      </c>
      <c r="E7" s="386" t="s">
        <v>240</v>
      </c>
      <c r="F7" s="435" t="s">
        <v>324</v>
      </c>
      <c r="G7" s="52"/>
      <c r="H7" s="19"/>
      <c r="I7" s="19"/>
      <c r="J7" s="20"/>
      <c r="L7" s="15">
        <v>160</v>
      </c>
      <c r="M7" s="14"/>
      <c r="N7" s="16">
        <v>1</v>
      </c>
      <c r="O7" s="384">
        <v>4</v>
      </c>
      <c r="P7" s="420" t="s">
        <v>740</v>
      </c>
      <c r="R7" s="19"/>
      <c r="S7" s="20"/>
      <c r="T7" s="8">
        <f t="shared" si="0"/>
        <v>160</v>
      </c>
      <c r="U7" s="307">
        <v>140</v>
      </c>
      <c r="V7" s="306">
        <v>3</v>
      </c>
      <c r="W7" s="8">
        <f t="shared" si="1"/>
        <v>2</v>
      </c>
    </row>
    <row r="8" spans="1:23" ht="15" outlineLevel="1">
      <c r="A8" s="42">
        <v>6</v>
      </c>
      <c r="B8" s="379">
        <v>288</v>
      </c>
      <c r="C8" s="368" t="s">
        <v>736</v>
      </c>
      <c r="D8" s="369">
        <v>34016</v>
      </c>
      <c r="E8" s="370" t="s">
        <v>301</v>
      </c>
      <c r="F8" s="441" t="s">
        <v>324</v>
      </c>
      <c r="G8" s="52"/>
      <c r="H8" s="19"/>
      <c r="I8" s="19"/>
      <c r="J8" s="20"/>
      <c r="L8" s="15">
        <v>155</v>
      </c>
      <c r="M8" s="14"/>
      <c r="N8" s="16">
        <v>2</v>
      </c>
      <c r="O8" s="329">
        <v>3</v>
      </c>
      <c r="P8" s="419" t="s">
        <v>742</v>
      </c>
      <c r="R8" s="19"/>
      <c r="S8" s="20"/>
      <c r="T8" s="8">
        <f t="shared" si="0"/>
        <v>155</v>
      </c>
      <c r="U8" s="307">
        <v>150</v>
      </c>
      <c r="V8" s="306">
        <v>2</v>
      </c>
      <c r="W8" s="8">
        <f t="shared" si="1"/>
        <v>2</v>
      </c>
    </row>
    <row r="9" spans="1:29" s="1" customFormat="1" ht="14.25">
      <c r="A9" s="3"/>
      <c r="B9" s="3"/>
      <c r="C9" s="3" t="s">
        <v>293</v>
      </c>
      <c r="D9" s="5"/>
      <c r="E9" s="3" t="s">
        <v>131</v>
      </c>
      <c r="F9" s="3"/>
      <c r="G9" s="3"/>
      <c r="H9" s="3"/>
      <c r="I9" s="3"/>
      <c r="J9" s="6"/>
      <c r="K9" s="6"/>
      <c r="L9" s="3"/>
      <c r="M9" s="3"/>
      <c r="N9" s="3"/>
      <c r="O9" s="3"/>
      <c r="P9" s="6"/>
      <c r="Q9" s="6"/>
      <c r="R9" s="3"/>
      <c r="S9" s="6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22.5" customHeight="1">
      <c r="A10" s="788" t="s">
        <v>21</v>
      </c>
      <c r="B10" s="786" t="s">
        <v>2</v>
      </c>
      <c r="C10" s="793" t="s">
        <v>1</v>
      </c>
      <c r="D10" s="791" t="s">
        <v>3</v>
      </c>
      <c r="E10" s="786" t="s">
        <v>36</v>
      </c>
      <c r="F10" s="37" t="s">
        <v>11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22.5" customHeight="1">
      <c r="A11" s="789"/>
      <c r="B11" s="787"/>
      <c r="C11" s="794"/>
      <c r="D11" s="792"/>
      <c r="E11" s="787"/>
      <c r="F11" s="31">
        <v>150</v>
      </c>
      <c r="G11" s="31">
        <v>155</v>
      </c>
      <c r="H11" s="31">
        <v>160</v>
      </c>
      <c r="I11" s="31">
        <v>165</v>
      </c>
      <c r="J11" s="31">
        <v>170</v>
      </c>
      <c r="K11" s="31">
        <v>175</v>
      </c>
      <c r="L11" s="31">
        <v>180</v>
      </c>
      <c r="M11" s="31">
        <v>183</v>
      </c>
      <c r="N11" s="31"/>
      <c r="O11" s="31"/>
      <c r="P11" s="31"/>
      <c r="Q11" s="31"/>
      <c r="R11" s="31"/>
      <c r="S11" s="32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" customFormat="1" ht="14.25">
      <c r="A12" s="374" t="s">
        <v>304</v>
      </c>
      <c r="B12" s="339">
        <v>124</v>
      </c>
      <c r="C12" s="364" t="s">
        <v>700</v>
      </c>
      <c r="D12" s="365">
        <v>34303</v>
      </c>
      <c r="E12" s="374" t="s">
        <v>248</v>
      </c>
      <c r="F12" s="19"/>
      <c r="G12" s="14"/>
      <c r="H12" s="3"/>
      <c r="I12" s="3">
        <v>0</v>
      </c>
      <c r="J12" s="3">
        <v>0</v>
      </c>
      <c r="K12" s="3" t="s">
        <v>841</v>
      </c>
      <c r="L12" s="19" t="s">
        <v>842</v>
      </c>
      <c r="M12" s="3" t="s">
        <v>843</v>
      </c>
      <c r="N12" s="3"/>
      <c r="O12" s="3"/>
      <c r="P12" s="3"/>
      <c r="Q12" s="3"/>
      <c r="R12" s="3"/>
      <c r="S12" s="3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" customFormat="1" ht="14.25">
      <c r="A13" s="374" t="s">
        <v>304</v>
      </c>
      <c r="B13" s="339">
        <v>125</v>
      </c>
      <c r="C13" s="364" t="s">
        <v>701</v>
      </c>
      <c r="D13" s="365">
        <v>34244</v>
      </c>
      <c r="E13" s="374" t="s">
        <v>248</v>
      </c>
      <c r="F13" s="19"/>
      <c r="G13" s="14"/>
      <c r="H13" s="3"/>
      <c r="I13" s="3">
        <v>0</v>
      </c>
      <c r="J13" s="3">
        <v>0</v>
      </c>
      <c r="K13" s="3" t="s">
        <v>843</v>
      </c>
      <c r="L13" s="19"/>
      <c r="M13" s="14"/>
      <c r="N13" s="95"/>
      <c r="O13" s="3"/>
      <c r="P13" s="3"/>
      <c r="Q13" s="3"/>
      <c r="R13" s="3"/>
      <c r="S13" s="3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" customFormat="1" ht="14.25">
      <c r="A14" s="329" t="s">
        <v>304</v>
      </c>
      <c r="B14" s="329">
        <v>163</v>
      </c>
      <c r="C14" s="333" t="s">
        <v>711</v>
      </c>
      <c r="D14" s="366">
        <v>34440</v>
      </c>
      <c r="E14" s="366" t="s">
        <v>247</v>
      </c>
      <c r="F14" s="2"/>
      <c r="G14" s="2">
        <v>0</v>
      </c>
      <c r="H14" s="2">
        <v>0</v>
      </c>
      <c r="I14" s="2" t="s">
        <v>842</v>
      </c>
      <c r="J14" s="3" t="s">
        <v>843</v>
      </c>
      <c r="K14" s="14"/>
      <c r="L14" s="3"/>
      <c r="M14" s="14"/>
      <c r="N14" s="3"/>
      <c r="O14" s="3"/>
      <c r="P14" s="3"/>
      <c r="Q14" s="3"/>
      <c r="R14" s="3"/>
      <c r="S14" s="3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" customFormat="1" ht="14.25">
      <c r="A15" s="384" t="s">
        <v>304</v>
      </c>
      <c r="B15" s="384">
        <v>1</v>
      </c>
      <c r="C15" s="385" t="s">
        <v>721</v>
      </c>
      <c r="D15" s="386">
        <v>34434</v>
      </c>
      <c r="E15" s="386" t="s">
        <v>240</v>
      </c>
      <c r="F15" s="19">
        <v>0</v>
      </c>
      <c r="G15" s="14" t="s">
        <v>841</v>
      </c>
      <c r="H15" s="3">
        <v>0</v>
      </c>
      <c r="I15" s="3" t="s">
        <v>843</v>
      </c>
      <c r="J15" s="3"/>
      <c r="K15" s="3"/>
      <c r="L15" s="19"/>
      <c r="M15" s="14"/>
      <c r="N15" s="3"/>
      <c r="O15" s="3"/>
      <c r="P15" s="3"/>
      <c r="Q15" s="3"/>
      <c r="R15" s="3"/>
      <c r="S15" s="3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" customFormat="1" ht="14.25">
      <c r="A16" s="391" t="s">
        <v>304</v>
      </c>
      <c r="B16" s="394" t="s">
        <v>722</v>
      </c>
      <c r="C16" s="344" t="s">
        <v>723</v>
      </c>
      <c r="D16" s="394" t="s">
        <v>724</v>
      </c>
      <c r="E16" s="329" t="s">
        <v>328</v>
      </c>
      <c r="F16" s="19"/>
      <c r="G16" s="267">
        <v>0</v>
      </c>
      <c r="H16" s="3">
        <v>0</v>
      </c>
      <c r="I16" s="3" t="s">
        <v>841</v>
      </c>
      <c r="J16" s="3" t="s">
        <v>842</v>
      </c>
      <c r="K16" s="3" t="s">
        <v>843</v>
      </c>
      <c r="L16" s="19"/>
      <c r="M16" s="14"/>
      <c r="N16" s="3"/>
      <c r="O16" s="3"/>
      <c r="P16" s="3"/>
      <c r="Q16" s="3"/>
      <c r="R16" s="3"/>
      <c r="S16" s="3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" customFormat="1" ht="14.25">
      <c r="A17" s="329" t="s">
        <v>304</v>
      </c>
      <c r="B17" s="379">
        <v>288</v>
      </c>
      <c r="C17" s="368" t="s">
        <v>736</v>
      </c>
      <c r="D17" s="369">
        <v>34016</v>
      </c>
      <c r="E17" s="370" t="s">
        <v>301</v>
      </c>
      <c r="F17" s="19"/>
      <c r="G17" s="282">
        <v>0</v>
      </c>
      <c r="H17" s="3" t="s">
        <v>843</v>
      </c>
      <c r="I17" s="3"/>
      <c r="J17" s="3"/>
      <c r="K17" s="3"/>
      <c r="L17" s="19"/>
      <c r="M17" s="14"/>
      <c r="N17" s="3"/>
      <c r="O17" s="3"/>
      <c r="P17" s="3"/>
      <c r="Q17" s="3"/>
      <c r="R17" s="3"/>
      <c r="S17" s="3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" customFormat="1" ht="14.25">
      <c r="A18" s="42"/>
      <c r="B18" s="230"/>
      <c r="C18" s="231"/>
      <c r="D18" s="46"/>
      <c r="E18" s="46"/>
      <c r="F18" s="15"/>
      <c r="G18" s="14"/>
      <c r="H18" s="3"/>
      <c r="I18" s="3"/>
      <c r="J18" s="3"/>
      <c r="K18" s="3"/>
      <c r="L18" s="15"/>
      <c r="M18" s="14"/>
      <c r="N18" s="3"/>
      <c r="O18" s="3"/>
      <c r="P18" s="3"/>
      <c r="Q18" s="3"/>
      <c r="R18" s="3"/>
      <c r="S18" s="3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" customFormat="1" ht="14.25">
      <c r="A19" s="42"/>
      <c r="B19" s="19"/>
      <c r="C19" s="43"/>
      <c r="D19" s="46"/>
      <c r="E19" s="242"/>
      <c r="F19" s="19"/>
      <c r="G19" s="14"/>
      <c r="H19" s="3"/>
      <c r="I19" s="3"/>
      <c r="J19" s="3"/>
      <c r="K19" s="3"/>
      <c r="L19" s="19"/>
      <c r="M19" s="14"/>
      <c r="N19" s="3"/>
      <c r="O19" s="3"/>
      <c r="P19" s="3"/>
      <c r="Q19" s="3"/>
      <c r="R19" s="3"/>
      <c r="S19" s="3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" customFormat="1" ht="14.25">
      <c r="A20" s="42"/>
      <c r="B20" s="16"/>
      <c r="C20" s="43"/>
      <c r="D20" s="51"/>
      <c r="E20" s="15"/>
      <c r="F20" s="19"/>
      <c r="G20" s="14"/>
      <c r="H20" s="3"/>
      <c r="I20" s="3"/>
      <c r="J20" s="3"/>
      <c r="K20" s="3"/>
      <c r="L20" s="19"/>
      <c r="M20" s="14"/>
      <c r="N20" s="3"/>
      <c r="O20" s="3"/>
      <c r="P20" s="3"/>
      <c r="Q20" s="3"/>
      <c r="R20" s="3"/>
      <c r="S20" s="3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1" customFormat="1" ht="14.25">
      <c r="A21" s="16"/>
      <c r="B21" s="16"/>
      <c r="C21" s="43"/>
      <c r="D21" s="51"/>
      <c r="E21" s="15"/>
      <c r="F21" s="19"/>
      <c r="G21" s="14"/>
      <c r="H21" s="3"/>
      <c r="I21" s="3"/>
      <c r="J21" s="3"/>
      <c r="K21" s="3"/>
      <c r="L21" s="19"/>
      <c r="M21" s="14"/>
      <c r="N21" s="3"/>
      <c r="O21" s="3"/>
      <c r="P21" s="3"/>
      <c r="Q21" s="3"/>
      <c r="R21" s="3"/>
      <c r="S21" s="3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1" customFormat="1" ht="14.25">
      <c r="A22" s="42"/>
      <c r="B22" s="16"/>
      <c r="C22" s="43"/>
      <c r="D22" s="51"/>
      <c r="E22" s="15"/>
      <c r="F22" s="19"/>
      <c r="G22" s="14"/>
      <c r="H22" s="3"/>
      <c r="I22" s="3"/>
      <c r="J22" s="3"/>
      <c r="K22" s="3"/>
      <c r="L22" s="19"/>
      <c r="M22" s="14"/>
      <c r="N22" s="3"/>
      <c r="O22" s="3"/>
      <c r="P22" s="3"/>
      <c r="Q22" s="3"/>
      <c r="R22" s="3"/>
      <c r="S22" s="3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1" customFormat="1" ht="14.25">
      <c r="A23" s="16"/>
      <c r="B23" s="16"/>
      <c r="C23" s="43"/>
      <c r="D23" s="51"/>
      <c r="E23" s="15"/>
      <c r="F23" s="19"/>
      <c r="G23" s="14"/>
      <c r="H23" s="2"/>
      <c r="I23" s="2"/>
      <c r="J23" s="3"/>
      <c r="K23" s="2"/>
      <c r="L23" s="2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1" customFormat="1" ht="14.25">
      <c r="A24" s="3"/>
      <c r="B24" s="77"/>
      <c r="C24" s="17"/>
      <c r="D24" s="46"/>
      <c r="E24" s="19"/>
      <c r="F24" s="19"/>
      <c r="G24" s="14"/>
      <c r="H24" s="3"/>
      <c r="I24" s="3"/>
      <c r="J24" s="6"/>
      <c r="K24" s="6"/>
      <c r="L24" s="19"/>
      <c r="M24" s="14"/>
      <c r="N24" s="3"/>
      <c r="O24" s="3"/>
      <c r="P24" s="6"/>
      <c r="Q24" s="6"/>
      <c r="R24" s="3"/>
      <c r="S24" s="6"/>
      <c r="T24" s="7"/>
      <c r="U24" s="7"/>
      <c r="V24" s="7"/>
      <c r="W24" s="7"/>
      <c r="X24" s="7"/>
      <c r="Y24" s="7"/>
      <c r="Z24" s="7"/>
      <c r="AA24" s="7"/>
      <c r="AB24" s="7"/>
      <c r="AC24" s="7"/>
    </row>
  </sheetData>
  <sheetProtection/>
  <mergeCells count="6">
    <mergeCell ref="F2:H2"/>
    <mergeCell ref="A10:A11"/>
    <mergeCell ref="B10:B11"/>
    <mergeCell ref="C10:C11"/>
    <mergeCell ref="D10:D11"/>
    <mergeCell ref="E10:E11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28"/>
  <dimension ref="A1:AI18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3.00390625" style="118" customWidth="1"/>
    <col min="2" max="2" width="3.57421875" style="118" customWidth="1"/>
    <col min="3" max="3" width="18.57421875" style="132" customWidth="1"/>
    <col min="4" max="4" width="7.140625" style="119" customWidth="1"/>
    <col min="5" max="5" width="11.8515625" style="142" customWidth="1"/>
    <col min="6" max="6" width="3.57421875" style="120" customWidth="1"/>
    <col min="7" max="9" width="3.57421875" style="118" customWidth="1"/>
    <col min="10" max="11" width="3.57421875" style="121" customWidth="1"/>
    <col min="12" max="12" width="3.57421875" style="142" customWidth="1"/>
    <col min="13" max="15" width="3.57421875" style="118" customWidth="1"/>
    <col min="16" max="17" width="3.57421875" style="121" customWidth="1"/>
    <col min="18" max="18" width="3.57421875" style="118" customWidth="1"/>
    <col min="19" max="19" width="3.57421875" style="121" customWidth="1"/>
    <col min="20" max="20" width="8.8515625" style="121" hidden="1" customWidth="1"/>
    <col min="21" max="23" width="9.140625" style="122" hidden="1" customWidth="1"/>
    <col min="24" max="25" width="9.140625" style="122" customWidth="1"/>
    <col min="26" max="35" width="9.140625" style="123" customWidth="1"/>
    <col min="36" max="16384" width="9.140625" style="124" customWidth="1"/>
  </cols>
  <sheetData>
    <row r="1" spans="1:19" ht="15.75">
      <c r="A1" s="152"/>
      <c r="B1" s="152"/>
      <c r="C1" s="219" t="s">
        <v>253</v>
      </c>
      <c r="D1" s="154"/>
      <c r="E1" s="152"/>
      <c r="F1" s="174"/>
      <c r="G1" s="152"/>
      <c r="H1" s="152"/>
      <c r="I1" s="152"/>
      <c r="J1" s="155"/>
      <c r="K1" s="155"/>
      <c r="L1" s="152"/>
      <c r="M1" s="152"/>
      <c r="N1" s="152"/>
      <c r="O1" s="152"/>
      <c r="P1" s="26" t="s">
        <v>864</v>
      </c>
      <c r="Q1" s="155"/>
      <c r="R1" s="152"/>
      <c r="S1" s="155"/>
    </row>
    <row r="2" spans="1:24" ht="33.75" customHeight="1" outlineLevel="1">
      <c r="A2" s="156" t="s">
        <v>0</v>
      </c>
      <c r="B2" s="157" t="s">
        <v>2</v>
      </c>
      <c r="C2" s="158" t="s">
        <v>1</v>
      </c>
      <c r="D2" s="159" t="s">
        <v>3</v>
      </c>
      <c r="E2" s="157" t="s">
        <v>36</v>
      </c>
      <c r="F2" s="797" t="s">
        <v>469</v>
      </c>
      <c r="G2" s="796"/>
      <c r="H2" s="796"/>
      <c r="I2" s="161"/>
      <c r="J2" s="162"/>
      <c r="K2" s="161"/>
      <c r="L2" s="162" t="s">
        <v>4</v>
      </c>
      <c r="M2" s="161"/>
      <c r="N2" s="163" t="s">
        <v>19</v>
      </c>
      <c r="O2" s="161" t="s">
        <v>20</v>
      </c>
      <c r="P2" s="160" t="s">
        <v>14</v>
      </c>
      <c r="Q2" s="161"/>
      <c r="R2" s="162"/>
      <c r="S2" s="164"/>
      <c r="U2" s="214"/>
      <c r="V2" s="214"/>
      <c r="W2" s="214"/>
      <c r="X2" s="214"/>
    </row>
    <row r="3" spans="1:24" ht="15" outlineLevel="1">
      <c r="A3" s="230">
        <v>1</v>
      </c>
      <c r="B3" s="339">
        <v>89</v>
      </c>
      <c r="C3" s="396" t="s">
        <v>1006</v>
      </c>
      <c r="D3" s="378">
        <v>33986</v>
      </c>
      <c r="E3" s="374" t="s">
        <v>245</v>
      </c>
      <c r="F3" s="433" t="s">
        <v>302</v>
      </c>
      <c r="G3" s="237"/>
      <c r="H3" s="127"/>
      <c r="I3" s="127"/>
      <c r="J3" s="165"/>
      <c r="K3" s="155"/>
      <c r="L3" s="128">
        <v>460</v>
      </c>
      <c r="M3" s="166"/>
      <c r="N3" s="128" t="s">
        <v>46</v>
      </c>
      <c r="O3" s="374">
        <v>8</v>
      </c>
      <c r="P3" s="429" t="s">
        <v>1009</v>
      </c>
      <c r="Q3" s="155"/>
      <c r="R3" s="129"/>
      <c r="S3" s="165"/>
      <c r="T3" s="121">
        <f>L3</f>
        <v>460</v>
      </c>
      <c r="U3" s="307">
        <v>200</v>
      </c>
      <c r="V3" s="306" t="s">
        <v>49</v>
      </c>
      <c r="W3" s="122" t="str">
        <f>VLOOKUP(T3,мужшест,2)</f>
        <v>2юн</v>
      </c>
      <c r="X3" s="215"/>
    </row>
    <row r="4" spans="1:24" ht="15" outlineLevel="1">
      <c r="A4" s="240">
        <v>2</v>
      </c>
      <c r="B4" s="329">
        <v>162</v>
      </c>
      <c r="C4" s="333" t="s">
        <v>1003</v>
      </c>
      <c r="D4" s="366">
        <v>34093</v>
      </c>
      <c r="E4" s="366" t="s">
        <v>247</v>
      </c>
      <c r="F4" s="434" t="s">
        <v>324</v>
      </c>
      <c r="G4" s="84"/>
      <c r="H4" s="127"/>
      <c r="I4" s="127"/>
      <c r="J4" s="165"/>
      <c r="K4" s="155"/>
      <c r="L4" s="128">
        <v>460</v>
      </c>
      <c r="M4" s="166"/>
      <c r="N4" s="128" t="s">
        <v>46</v>
      </c>
      <c r="O4" s="329">
        <v>7</v>
      </c>
      <c r="P4" s="337" t="s">
        <v>1008</v>
      </c>
      <c r="Q4" s="155"/>
      <c r="R4" s="129"/>
      <c r="S4" s="165"/>
      <c r="T4" s="121">
        <f>L4</f>
        <v>460</v>
      </c>
      <c r="U4" s="307">
        <v>100</v>
      </c>
      <c r="V4" s="306" t="s">
        <v>50</v>
      </c>
      <c r="W4" s="122" t="str">
        <f>VLOOKUP(T4,мужшест,2)</f>
        <v>2юн</v>
      </c>
      <c r="X4" s="215"/>
    </row>
    <row r="5" spans="1:24" ht="15" outlineLevel="1">
      <c r="A5" s="223"/>
      <c r="B5" s="329">
        <v>248</v>
      </c>
      <c r="C5" s="381" t="s">
        <v>1004</v>
      </c>
      <c r="D5" s="366" t="s">
        <v>1005</v>
      </c>
      <c r="E5" s="383" t="s">
        <v>246</v>
      </c>
      <c r="F5" s="434" t="s">
        <v>302</v>
      </c>
      <c r="G5" s="237"/>
      <c r="H5" s="127"/>
      <c r="I5" s="127"/>
      <c r="J5" s="165"/>
      <c r="K5" s="155"/>
      <c r="L5" s="128" t="s">
        <v>25</v>
      </c>
      <c r="M5" s="166"/>
      <c r="N5" s="128"/>
      <c r="O5" s="391" t="s">
        <v>304</v>
      </c>
      <c r="P5" s="336" t="s">
        <v>905</v>
      </c>
      <c r="Q5" s="155"/>
      <c r="R5" s="129"/>
      <c r="S5" s="165"/>
      <c r="T5" s="121" t="str">
        <f>L5</f>
        <v>NM</v>
      </c>
      <c r="U5" s="307">
        <v>0</v>
      </c>
      <c r="V5" s="306">
        <f>""</f>
      </c>
      <c r="W5" s="122" t="e">
        <f>VLOOKUP(T5,мужшест,2)</f>
        <v>#N/A</v>
      </c>
      <c r="X5" s="215"/>
    </row>
    <row r="6" spans="1:24" ht="15" outlineLevel="1">
      <c r="A6" s="230"/>
      <c r="B6" s="388">
        <v>50</v>
      </c>
      <c r="C6" s="392" t="s">
        <v>1007</v>
      </c>
      <c r="D6" s="401">
        <v>1992</v>
      </c>
      <c r="E6" s="397" t="s">
        <v>245</v>
      </c>
      <c r="F6" s="436" t="s">
        <v>324</v>
      </c>
      <c r="G6" s="237"/>
      <c r="H6" s="127"/>
      <c r="I6" s="127"/>
      <c r="J6" s="165"/>
      <c r="K6" s="155"/>
      <c r="L6" s="128">
        <v>480</v>
      </c>
      <c r="M6" s="166"/>
      <c r="N6" s="128" t="s">
        <v>46</v>
      </c>
      <c r="O6" s="388" t="s">
        <v>429</v>
      </c>
      <c r="P6" s="430" t="s">
        <v>1010</v>
      </c>
      <c r="Q6" s="155"/>
      <c r="R6" s="129"/>
      <c r="S6" s="165"/>
      <c r="T6" s="121">
        <f>L6</f>
        <v>480</v>
      </c>
      <c r="U6" s="307">
        <v>240</v>
      </c>
      <c r="V6" s="306" t="s">
        <v>48</v>
      </c>
      <c r="W6" s="122" t="str">
        <f>VLOOKUP(T6,мужшест,2)</f>
        <v>2юн</v>
      </c>
      <c r="X6" s="215"/>
    </row>
    <row r="7" spans="1:35" s="134" customFormat="1" ht="15">
      <c r="A7" s="152"/>
      <c r="B7" s="152"/>
      <c r="C7" s="3" t="s">
        <v>845</v>
      </c>
      <c r="D7" s="154"/>
      <c r="E7" s="152" t="s">
        <v>80</v>
      </c>
      <c r="F7" s="174"/>
      <c r="G7" s="152"/>
      <c r="H7" s="152"/>
      <c r="I7" s="152"/>
      <c r="J7" s="155"/>
      <c r="K7" s="155"/>
      <c r="L7" s="152"/>
      <c r="M7" s="152"/>
      <c r="N7" s="152"/>
      <c r="O7" s="152"/>
      <c r="P7" s="155"/>
      <c r="Q7" s="155"/>
      <c r="R7" s="152"/>
      <c r="S7" s="155"/>
      <c r="T7" s="121"/>
      <c r="U7" s="122"/>
      <c r="V7" s="121"/>
      <c r="W7" s="121"/>
      <c r="X7" s="121"/>
      <c r="Y7" s="121"/>
      <c r="Z7" s="133"/>
      <c r="AA7" s="133"/>
      <c r="AB7" s="133"/>
      <c r="AC7" s="133"/>
      <c r="AD7" s="133"/>
      <c r="AE7" s="133"/>
      <c r="AF7" s="133"/>
      <c r="AG7" s="133"/>
      <c r="AH7" s="133"/>
      <c r="AI7" s="133"/>
    </row>
    <row r="8" spans="1:35" s="134" customFormat="1" ht="18.75" customHeight="1">
      <c r="A8" s="798" t="s">
        <v>21</v>
      </c>
      <c r="B8" s="800" t="s">
        <v>2</v>
      </c>
      <c r="C8" s="802" t="s">
        <v>1</v>
      </c>
      <c r="D8" s="805" t="s">
        <v>3</v>
      </c>
      <c r="E8" s="800" t="s">
        <v>36</v>
      </c>
      <c r="F8" s="800" t="s">
        <v>11</v>
      </c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4"/>
      <c r="T8" s="135"/>
      <c r="U8" s="136"/>
      <c r="V8" s="121"/>
      <c r="W8" s="121"/>
      <c r="X8" s="121"/>
      <c r="Y8" s="121"/>
      <c r="Z8" s="133"/>
      <c r="AA8" s="133"/>
      <c r="AB8" s="133"/>
      <c r="AC8" s="133"/>
      <c r="AD8" s="133"/>
      <c r="AE8" s="133"/>
      <c r="AF8" s="133"/>
      <c r="AG8" s="133"/>
      <c r="AH8" s="133"/>
      <c r="AI8" s="133"/>
    </row>
    <row r="9" spans="1:35" s="134" customFormat="1" ht="18.75" customHeight="1">
      <c r="A9" s="799"/>
      <c r="B9" s="801"/>
      <c r="C9" s="803"/>
      <c r="D9" s="806"/>
      <c r="E9" s="801"/>
      <c r="F9" s="145">
        <v>420</v>
      </c>
      <c r="G9" s="145">
        <v>440</v>
      </c>
      <c r="H9" s="145">
        <v>460</v>
      </c>
      <c r="I9" s="145">
        <v>480</v>
      </c>
      <c r="J9" s="145">
        <v>500</v>
      </c>
      <c r="K9" s="145">
        <v>520</v>
      </c>
      <c r="L9" s="145"/>
      <c r="M9" s="145"/>
      <c r="N9" s="145"/>
      <c r="O9" s="145"/>
      <c r="P9" s="145"/>
      <c r="Q9" s="145"/>
      <c r="R9" s="145"/>
      <c r="S9" s="208"/>
      <c r="T9" s="121"/>
      <c r="U9" s="122"/>
      <c r="V9" s="121"/>
      <c r="W9" s="121"/>
      <c r="X9" s="121"/>
      <c r="Y9" s="121"/>
      <c r="Z9" s="133"/>
      <c r="AA9" s="133"/>
      <c r="AB9" s="133"/>
      <c r="AC9" s="133"/>
      <c r="AD9" s="133"/>
      <c r="AE9" s="133"/>
      <c r="AF9" s="133"/>
      <c r="AG9" s="133"/>
      <c r="AH9" s="133"/>
      <c r="AI9" s="133"/>
    </row>
    <row r="10" spans="1:35" s="134" customFormat="1" ht="15" customHeight="1">
      <c r="A10" s="329" t="s">
        <v>304</v>
      </c>
      <c r="B10" s="329">
        <v>162</v>
      </c>
      <c r="C10" s="333" t="s">
        <v>1003</v>
      </c>
      <c r="D10" s="366">
        <v>34093</v>
      </c>
      <c r="E10" s="366" t="s">
        <v>247</v>
      </c>
      <c r="F10" s="129" t="s">
        <v>1177</v>
      </c>
      <c r="G10" s="171" t="s">
        <v>1178</v>
      </c>
      <c r="H10" s="170" t="s">
        <v>1178</v>
      </c>
      <c r="I10" s="170" t="s">
        <v>928</v>
      </c>
      <c r="J10" s="170"/>
      <c r="K10" s="170"/>
      <c r="L10" s="128"/>
      <c r="M10" s="171"/>
      <c r="N10" s="170"/>
      <c r="O10" s="170"/>
      <c r="P10" s="170"/>
      <c r="Q10" s="170"/>
      <c r="R10" s="170"/>
      <c r="S10" s="167"/>
      <c r="T10" s="121"/>
      <c r="U10" s="122"/>
      <c r="V10" s="121"/>
      <c r="W10" s="121"/>
      <c r="X10" s="121"/>
      <c r="Y10" s="121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</row>
    <row r="11" spans="1:35" s="134" customFormat="1" ht="15">
      <c r="A11" s="391" t="s">
        <v>304</v>
      </c>
      <c r="B11" s="329">
        <v>248</v>
      </c>
      <c r="C11" s="381" t="s">
        <v>1004</v>
      </c>
      <c r="D11" s="366" t="s">
        <v>1005</v>
      </c>
      <c r="E11" s="383" t="s">
        <v>246</v>
      </c>
      <c r="F11" s="129" t="s">
        <v>928</v>
      </c>
      <c r="G11" s="171"/>
      <c r="H11" s="170"/>
      <c r="I11" s="170"/>
      <c r="J11" s="170"/>
      <c r="K11" s="170"/>
      <c r="L11" s="127"/>
      <c r="M11" s="171"/>
      <c r="N11" s="170"/>
      <c r="O11" s="170"/>
      <c r="P11" s="170"/>
      <c r="Q11" s="170"/>
      <c r="R11" s="170"/>
      <c r="S11" s="167"/>
      <c r="T11" s="121"/>
      <c r="U11" s="122"/>
      <c r="V11" s="121"/>
      <c r="W11" s="121"/>
      <c r="X11" s="121"/>
      <c r="Y11" s="121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</row>
    <row r="12" spans="1:35" s="134" customFormat="1" ht="15">
      <c r="A12" s="374" t="s">
        <v>304</v>
      </c>
      <c r="B12" s="339">
        <v>89</v>
      </c>
      <c r="C12" s="396" t="s">
        <v>1006</v>
      </c>
      <c r="D12" s="378">
        <v>33986</v>
      </c>
      <c r="E12" s="374" t="s">
        <v>245</v>
      </c>
      <c r="F12" s="129"/>
      <c r="G12" s="171" t="s">
        <v>1177</v>
      </c>
      <c r="H12" s="170" t="s">
        <v>1178</v>
      </c>
      <c r="I12" s="170" t="s">
        <v>928</v>
      </c>
      <c r="J12" s="170"/>
      <c r="K12" s="170"/>
      <c r="L12" s="127"/>
      <c r="M12" s="171"/>
      <c r="N12" s="170"/>
      <c r="O12" s="170"/>
      <c r="P12" s="170"/>
      <c r="Q12" s="170"/>
      <c r="R12" s="170"/>
      <c r="S12" s="167"/>
      <c r="T12" s="121"/>
      <c r="U12" s="122"/>
      <c r="V12" s="121"/>
      <c r="W12" s="121"/>
      <c r="X12" s="121"/>
      <c r="Y12" s="121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</row>
    <row r="13" spans="1:35" s="134" customFormat="1" ht="15">
      <c r="A13" s="388" t="s">
        <v>429</v>
      </c>
      <c r="B13" s="388">
        <v>50</v>
      </c>
      <c r="C13" s="392" t="s">
        <v>1007</v>
      </c>
      <c r="D13" s="401">
        <v>1992</v>
      </c>
      <c r="E13" s="397" t="s">
        <v>245</v>
      </c>
      <c r="F13" s="129"/>
      <c r="G13" s="171"/>
      <c r="H13" s="170"/>
      <c r="I13" s="170" t="s">
        <v>1177</v>
      </c>
      <c r="J13" s="170" t="s">
        <v>1179</v>
      </c>
      <c r="K13" s="170" t="s">
        <v>810</v>
      </c>
      <c r="L13" s="127"/>
      <c r="M13" s="171"/>
      <c r="N13" s="170"/>
      <c r="O13" s="170"/>
      <c r="P13" s="170"/>
      <c r="Q13" s="170"/>
      <c r="R13" s="170"/>
      <c r="S13" s="167"/>
      <c r="T13" s="121"/>
      <c r="U13" s="122"/>
      <c r="V13" s="121"/>
      <c r="W13" s="121"/>
      <c r="X13" s="121"/>
      <c r="Y13" s="121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</row>
    <row r="14" spans="1:35" s="134" customFormat="1" ht="15">
      <c r="A14" s="16"/>
      <c r="B14" s="16"/>
      <c r="C14" s="43"/>
      <c r="D14" s="51"/>
      <c r="E14" s="15"/>
      <c r="F14" s="144"/>
      <c r="G14" s="171"/>
      <c r="H14" s="170"/>
      <c r="I14" s="170"/>
      <c r="J14" s="170"/>
      <c r="K14" s="170"/>
      <c r="L14" s="127"/>
      <c r="M14" s="171"/>
      <c r="N14" s="170"/>
      <c r="O14" s="170"/>
      <c r="P14" s="170"/>
      <c r="Q14" s="170"/>
      <c r="R14" s="170"/>
      <c r="S14" s="167"/>
      <c r="T14" s="121"/>
      <c r="U14" s="122"/>
      <c r="V14" s="121"/>
      <c r="W14" s="121"/>
      <c r="X14" s="121"/>
      <c r="Y14" s="121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</row>
    <row r="15" spans="1:35" s="134" customFormat="1" ht="15">
      <c r="A15" s="42"/>
      <c r="B15" s="19"/>
      <c r="C15" s="29"/>
      <c r="D15" s="46"/>
      <c r="E15" s="40"/>
      <c r="F15" s="144"/>
      <c r="G15" s="171"/>
      <c r="H15" s="170"/>
      <c r="I15" s="170"/>
      <c r="J15" s="170"/>
      <c r="K15" s="170"/>
      <c r="L15" s="127"/>
      <c r="M15" s="171"/>
      <c r="N15" s="170"/>
      <c r="O15" s="170"/>
      <c r="P15" s="170"/>
      <c r="Q15" s="170"/>
      <c r="R15" s="170"/>
      <c r="S15" s="167"/>
      <c r="T15" s="121"/>
      <c r="U15" s="122"/>
      <c r="V15" s="121"/>
      <c r="W15" s="121"/>
      <c r="X15" s="121"/>
      <c r="Y15" s="121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35" s="134" customFormat="1" ht="15">
      <c r="A16" s="125"/>
      <c r="B16" s="129"/>
      <c r="C16" s="139"/>
      <c r="D16" s="140"/>
      <c r="E16" s="128"/>
      <c r="F16" s="144"/>
      <c r="G16" s="171"/>
      <c r="H16" s="170"/>
      <c r="I16" s="170"/>
      <c r="J16" s="170"/>
      <c r="K16" s="170"/>
      <c r="L16" s="127"/>
      <c r="M16" s="171"/>
      <c r="N16" s="170"/>
      <c r="O16" s="170"/>
      <c r="P16" s="170"/>
      <c r="Q16" s="170"/>
      <c r="R16" s="170"/>
      <c r="S16" s="167"/>
      <c r="T16" s="121"/>
      <c r="U16" s="122"/>
      <c r="V16" s="121"/>
      <c r="W16" s="121"/>
      <c r="X16" s="121"/>
      <c r="Y16" s="121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</row>
    <row r="17" spans="1:35" s="134" customFormat="1" ht="15">
      <c r="A17" s="125"/>
      <c r="B17" s="129"/>
      <c r="C17" s="139"/>
      <c r="D17" s="140"/>
      <c r="E17" s="128"/>
      <c r="F17" s="144"/>
      <c r="G17" s="171"/>
      <c r="H17" s="170"/>
      <c r="I17" s="170"/>
      <c r="J17" s="170"/>
      <c r="K17" s="170"/>
      <c r="L17" s="127"/>
      <c r="M17" s="171"/>
      <c r="N17" s="170"/>
      <c r="O17" s="170"/>
      <c r="P17" s="170"/>
      <c r="Q17" s="170"/>
      <c r="R17" s="170"/>
      <c r="S17" s="167"/>
      <c r="T17" s="121"/>
      <c r="U17" s="122"/>
      <c r="V17" s="121"/>
      <c r="W17" s="121"/>
      <c r="X17" s="121"/>
      <c r="Y17" s="121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</row>
    <row r="18" spans="2:13" ht="15">
      <c r="B18" s="141"/>
      <c r="C18" s="130"/>
      <c r="D18" s="137"/>
      <c r="E18" s="127"/>
      <c r="F18" s="138"/>
      <c r="G18" s="126"/>
      <c r="L18" s="127"/>
      <c r="M18" s="126"/>
    </row>
  </sheetData>
  <sheetProtection/>
  <mergeCells count="7">
    <mergeCell ref="F2:H2"/>
    <mergeCell ref="A8:A9"/>
    <mergeCell ref="B8:B9"/>
    <mergeCell ref="C8:C9"/>
    <mergeCell ref="E8:E9"/>
    <mergeCell ref="F8:S8"/>
    <mergeCell ref="D8:D9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29"/>
  <dimension ref="A1:AJ74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3.00390625" style="118" customWidth="1"/>
    <col min="2" max="2" width="3.57421875" style="118" customWidth="1"/>
    <col min="3" max="3" width="18.00390625" style="132" customWidth="1"/>
    <col min="4" max="4" width="7.140625" style="119" customWidth="1"/>
    <col min="5" max="5" width="11.8515625" style="142" customWidth="1"/>
    <col min="6" max="6" width="3.57421875" style="142" customWidth="1"/>
    <col min="7" max="9" width="3.57421875" style="118" customWidth="1"/>
    <col min="10" max="11" width="3.57421875" style="121" customWidth="1"/>
    <col min="12" max="12" width="3.57421875" style="142" customWidth="1"/>
    <col min="13" max="15" width="3.57421875" style="118" customWidth="1"/>
    <col min="16" max="17" width="3.57421875" style="121" customWidth="1"/>
    <col min="18" max="18" width="3.57421875" style="118" customWidth="1"/>
    <col min="19" max="19" width="3.57421875" style="121" customWidth="1"/>
    <col min="20" max="20" width="3.57421875" style="121" hidden="1" customWidth="1"/>
    <col min="21" max="21" width="9.140625" style="121" hidden="1" customWidth="1"/>
    <col min="22" max="23" width="9.140625" style="122" hidden="1" customWidth="1"/>
    <col min="24" max="26" width="9.140625" style="122" customWidth="1"/>
    <col min="27" max="36" width="9.140625" style="123" customWidth="1"/>
    <col min="37" max="16384" width="9.140625" style="124" customWidth="1"/>
  </cols>
  <sheetData>
    <row r="1" spans="1:36" s="121" customFormat="1" ht="15.75">
      <c r="A1" s="152"/>
      <c r="B1" s="152"/>
      <c r="C1" s="153" t="s">
        <v>273</v>
      </c>
      <c r="D1" s="154"/>
      <c r="E1" s="152"/>
      <c r="F1" s="152"/>
      <c r="G1" s="152"/>
      <c r="H1" s="152"/>
      <c r="I1" s="152"/>
      <c r="J1" s="155"/>
      <c r="K1" s="155"/>
      <c r="L1" s="152"/>
      <c r="M1" s="152"/>
      <c r="N1" s="152"/>
      <c r="O1" s="152"/>
      <c r="P1" s="26" t="s">
        <v>872</v>
      </c>
      <c r="Q1" s="155"/>
      <c r="R1" s="152"/>
      <c r="S1" s="155"/>
      <c r="T1" s="155"/>
      <c r="V1" s="122"/>
      <c r="W1" s="122"/>
      <c r="X1" s="122"/>
      <c r="Y1" s="122"/>
      <c r="Z1" s="122"/>
      <c r="AA1" s="123"/>
      <c r="AB1" s="123"/>
      <c r="AC1" s="123"/>
      <c r="AD1" s="123"/>
      <c r="AE1" s="123"/>
      <c r="AF1" s="123"/>
      <c r="AG1" s="123"/>
      <c r="AH1" s="123"/>
      <c r="AI1" s="123"/>
      <c r="AJ1" s="123"/>
    </row>
    <row r="2" spans="1:36" s="121" customFormat="1" ht="33.75" customHeight="1" outlineLevel="1">
      <c r="A2" s="156" t="s">
        <v>0</v>
      </c>
      <c r="B2" s="157" t="s">
        <v>2</v>
      </c>
      <c r="C2" s="158" t="s">
        <v>1</v>
      </c>
      <c r="D2" s="159" t="s">
        <v>3</v>
      </c>
      <c r="E2" s="157" t="s">
        <v>36</v>
      </c>
      <c r="F2" s="172" t="s">
        <v>469</v>
      </c>
      <c r="G2" s="161"/>
      <c r="H2" s="162"/>
      <c r="I2" s="161"/>
      <c r="J2" s="162"/>
      <c r="K2" s="161"/>
      <c r="L2" s="162" t="s">
        <v>4</v>
      </c>
      <c r="M2" s="161"/>
      <c r="N2" s="312" t="s">
        <v>19</v>
      </c>
      <c r="O2" s="161" t="s">
        <v>20</v>
      </c>
      <c r="P2" s="160" t="s">
        <v>14</v>
      </c>
      <c r="Q2" s="161"/>
      <c r="R2" s="162"/>
      <c r="S2" s="164"/>
      <c r="T2" s="216"/>
      <c r="V2" s="214"/>
      <c r="W2" s="214"/>
      <c r="X2" s="214"/>
      <c r="Y2" s="214"/>
      <c r="Z2" s="122"/>
      <c r="AA2" s="123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6" s="121" customFormat="1" ht="15" outlineLevel="1">
      <c r="A3" s="284" t="s">
        <v>1065</v>
      </c>
      <c r="B3" s="329">
        <v>229</v>
      </c>
      <c r="C3" s="331" t="s">
        <v>1015</v>
      </c>
      <c r="D3" s="366">
        <v>33995</v>
      </c>
      <c r="E3" s="383" t="s">
        <v>246</v>
      </c>
      <c r="F3" s="434" t="s">
        <v>302</v>
      </c>
      <c r="G3" s="616"/>
      <c r="H3" s="220"/>
      <c r="I3" s="220"/>
      <c r="J3" s="221"/>
      <c r="K3" s="222"/>
      <c r="L3" s="260">
        <v>380</v>
      </c>
      <c r="M3" s="169"/>
      <c r="N3" s="617" t="s">
        <v>58</v>
      </c>
      <c r="O3" s="391">
        <v>12</v>
      </c>
      <c r="P3" s="336" t="s">
        <v>905</v>
      </c>
      <c r="Q3" s="222"/>
      <c r="R3" s="220"/>
      <c r="S3" s="221"/>
      <c r="T3" s="130">
        <f>L3</f>
        <v>380</v>
      </c>
      <c r="U3" s="307">
        <v>0</v>
      </c>
      <c r="V3" s="306">
        <f>""</f>
      </c>
      <c r="W3" s="122" t="str">
        <f aca="true" t="shared" si="0" ref="W3:W14">VLOOKUP(T3,женшест,2)</f>
        <v>МС</v>
      </c>
      <c r="X3" s="122"/>
      <c r="Y3" s="215"/>
      <c r="Z3" s="122"/>
      <c r="AA3" s="123"/>
      <c r="AB3" s="123"/>
      <c r="AC3" s="123"/>
      <c r="AD3" s="123"/>
      <c r="AE3" s="123"/>
      <c r="AF3" s="123"/>
      <c r="AG3" s="123"/>
      <c r="AH3" s="123"/>
      <c r="AI3" s="123"/>
      <c r="AJ3" s="123"/>
    </row>
    <row r="4" spans="1:36" s="121" customFormat="1" ht="15" outlineLevel="1">
      <c r="A4" s="223" t="s">
        <v>1066</v>
      </c>
      <c r="B4" s="329">
        <v>160</v>
      </c>
      <c r="C4" s="333" t="s">
        <v>1014</v>
      </c>
      <c r="D4" s="366">
        <v>34565</v>
      </c>
      <c r="E4" s="366" t="s">
        <v>247</v>
      </c>
      <c r="F4" s="434" t="s">
        <v>324</v>
      </c>
      <c r="G4" s="225"/>
      <c r="H4" s="129"/>
      <c r="I4" s="129"/>
      <c r="J4" s="130"/>
      <c r="K4" s="167"/>
      <c r="L4" s="261">
        <v>370</v>
      </c>
      <c r="M4" s="171"/>
      <c r="N4" s="618" t="s">
        <v>58</v>
      </c>
      <c r="O4" s="329">
        <v>10.5</v>
      </c>
      <c r="P4" s="445" t="s">
        <v>1008</v>
      </c>
      <c r="Q4" s="167"/>
      <c r="R4" s="129"/>
      <c r="S4" s="130"/>
      <c r="T4" s="130">
        <f aca="true" t="shared" si="1" ref="T4:T14">L4</f>
        <v>370</v>
      </c>
      <c r="U4" s="307">
        <v>100</v>
      </c>
      <c r="V4" s="306" t="s">
        <v>50</v>
      </c>
      <c r="W4" s="122" t="str">
        <f t="shared" si="0"/>
        <v>МС</v>
      </c>
      <c r="X4" s="122"/>
      <c r="Y4" s="215"/>
      <c r="Z4" s="122"/>
      <c r="AA4" s="123"/>
      <c r="AB4" s="123"/>
      <c r="AC4" s="123"/>
      <c r="AD4" s="123"/>
      <c r="AE4" s="123"/>
      <c r="AF4" s="123"/>
      <c r="AG4" s="123"/>
      <c r="AH4" s="123"/>
      <c r="AI4" s="123"/>
      <c r="AJ4" s="123"/>
    </row>
    <row r="5" spans="1:36" s="121" customFormat="1" ht="15" outlineLevel="1">
      <c r="A5" s="223" t="s">
        <v>1067</v>
      </c>
      <c r="B5" s="384">
        <v>4</v>
      </c>
      <c r="C5" s="385" t="s">
        <v>480</v>
      </c>
      <c r="D5" s="386">
        <v>34371</v>
      </c>
      <c r="E5" s="386" t="s">
        <v>240</v>
      </c>
      <c r="F5" s="435" t="s">
        <v>298</v>
      </c>
      <c r="G5" s="232"/>
      <c r="H5" s="129"/>
      <c r="I5" s="129"/>
      <c r="J5" s="130"/>
      <c r="K5" s="167"/>
      <c r="L5" s="261">
        <v>360</v>
      </c>
      <c r="M5" s="171"/>
      <c r="N5" s="618" t="s">
        <v>46</v>
      </c>
      <c r="O5" s="384">
        <v>6</v>
      </c>
      <c r="P5" s="420" t="s">
        <v>487</v>
      </c>
      <c r="Q5" s="167"/>
      <c r="R5" s="129"/>
      <c r="S5" s="130"/>
      <c r="T5" s="130">
        <f t="shared" si="1"/>
        <v>360</v>
      </c>
      <c r="U5" s="307">
        <v>180</v>
      </c>
      <c r="V5" s="306" t="s">
        <v>49</v>
      </c>
      <c r="W5" s="122" t="str">
        <f t="shared" si="0"/>
        <v>КМС</v>
      </c>
      <c r="X5" s="122"/>
      <c r="Y5" s="215"/>
      <c r="Z5" s="122"/>
      <c r="AA5" s="123"/>
      <c r="AB5" s="123"/>
      <c r="AC5" s="123"/>
      <c r="AD5" s="123"/>
      <c r="AE5" s="123"/>
      <c r="AF5" s="123"/>
      <c r="AG5" s="123"/>
      <c r="AH5" s="123"/>
      <c r="AI5" s="123"/>
      <c r="AJ5" s="123"/>
    </row>
    <row r="6" spans="1:36" s="121" customFormat="1" ht="15" outlineLevel="1">
      <c r="A6" s="223" t="s">
        <v>1068</v>
      </c>
      <c r="B6" s="339">
        <v>129</v>
      </c>
      <c r="C6" s="364" t="s">
        <v>1011</v>
      </c>
      <c r="D6" s="365">
        <v>34135</v>
      </c>
      <c r="E6" s="374" t="s">
        <v>248</v>
      </c>
      <c r="F6" s="439" t="s">
        <v>296</v>
      </c>
      <c r="G6" s="225"/>
      <c r="H6" s="129"/>
      <c r="I6" s="129"/>
      <c r="J6" s="130"/>
      <c r="K6" s="167"/>
      <c r="L6" s="261">
        <v>320</v>
      </c>
      <c r="M6" s="171"/>
      <c r="N6" s="618">
        <v>1</v>
      </c>
      <c r="O6" s="374">
        <v>5</v>
      </c>
      <c r="P6" s="418" t="s">
        <v>1017</v>
      </c>
      <c r="Q6" s="167"/>
      <c r="R6" s="129"/>
      <c r="S6" s="130"/>
      <c r="T6" s="130">
        <f t="shared" si="1"/>
        <v>320</v>
      </c>
      <c r="U6" s="307">
        <v>200</v>
      </c>
      <c r="V6" s="306" t="s">
        <v>48</v>
      </c>
      <c r="W6" s="122">
        <f t="shared" si="0"/>
        <v>1</v>
      </c>
      <c r="X6" s="122"/>
      <c r="Y6" s="215"/>
      <c r="Z6" s="122"/>
      <c r="AA6" s="123"/>
      <c r="AB6" s="123"/>
      <c r="AC6" s="123"/>
      <c r="AD6" s="123"/>
      <c r="AE6" s="123"/>
      <c r="AF6" s="123"/>
      <c r="AG6" s="123"/>
      <c r="AH6" s="123"/>
      <c r="AI6" s="123"/>
      <c r="AJ6" s="123"/>
    </row>
    <row r="7" spans="1:36" s="121" customFormat="1" ht="15" outlineLevel="1">
      <c r="A7" s="230">
        <v>5</v>
      </c>
      <c r="B7" s="329">
        <v>202</v>
      </c>
      <c r="C7" s="381" t="s">
        <v>1012</v>
      </c>
      <c r="D7" s="366" t="s">
        <v>1013</v>
      </c>
      <c r="E7" s="383" t="s">
        <v>246</v>
      </c>
      <c r="F7" s="440" t="s">
        <v>296</v>
      </c>
      <c r="G7" s="225"/>
      <c r="H7" s="129"/>
      <c r="I7" s="129"/>
      <c r="J7" s="130"/>
      <c r="K7" s="167"/>
      <c r="L7" s="261" t="s">
        <v>25</v>
      </c>
      <c r="M7" s="171"/>
      <c r="N7" s="618"/>
      <c r="O7" s="391" t="s">
        <v>309</v>
      </c>
      <c r="P7" s="336" t="s">
        <v>1018</v>
      </c>
      <c r="Q7" s="167"/>
      <c r="R7" s="129"/>
      <c r="S7" s="130"/>
      <c r="T7" s="130" t="str">
        <f t="shared" si="1"/>
        <v>NM</v>
      </c>
      <c r="U7" s="307">
        <v>220</v>
      </c>
      <c r="V7" s="306" t="s">
        <v>47</v>
      </c>
      <c r="W7" s="122" t="e">
        <f t="shared" si="0"/>
        <v>#N/A</v>
      </c>
      <c r="X7" s="122"/>
      <c r="Y7" s="215"/>
      <c r="Z7" s="122"/>
      <c r="AA7" s="123"/>
      <c r="AB7" s="123"/>
      <c r="AC7" s="123"/>
      <c r="AD7" s="123"/>
      <c r="AE7" s="123"/>
      <c r="AF7" s="123"/>
      <c r="AG7" s="123"/>
      <c r="AH7" s="123"/>
      <c r="AI7" s="123"/>
      <c r="AJ7" s="123"/>
    </row>
    <row r="8" spans="1:36" s="121" customFormat="1" ht="15" outlineLevel="1">
      <c r="A8" s="223"/>
      <c r="B8" s="388">
        <v>91</v>
      </c>
      <c r="C8" s="392" t="s">
        <v>1016</v>
      </c>
      <c r="D8" s="401">
        <v>1995</v>
      </c>
      <c r="E8" s="397" t="s">
        <v>245</v>
      </c>
      <c r="F8" s="436" t="s">
        <v>324</v>
      </c>
      <c r="G8" s="225"/>
      <c r="H8" s="129"/>
      <c r="I8" s="129"/>
      <c r="J8" s="130"/>
      <c r="K8" s="167"/>
      <c r="L8" s="261">
        <v>320</v>
      </c>
      <c r="M8" s="171"/>
      <c r="N8" s="618">
        <v>1</v>
      </c>
      <c r="O8" s="388" t="s">
        <v>429</v>
      </c>
      <c r="P8" s="430" t="s">
        <v>1019</v>
      </c>
      <c r="Q8" s="167"/>
      <c r="R8" s="129"/>
      <c r="S8" s="130"/>
      <c r="T8" s="130">
        <f t="shared" si="1"/>
        <v>320</v>
      </c>
      <c r="U8" s="307">
        <v>240</v>
      </c>
      <c r="V8" s="306">
        <v>3</v>
      </c>
      <c r="W8" s="122">
        <f t="shared" si="0"/>
        <v>1</v>
      </c>
      <c r="X8" s="122"/>
      <c r="Y8" s="215"/>
      <c r="Z8" s="122"/>
      <c r="AA8" s="123"/>
      <c r="AB8" s="123"/>
      <c r="AC8" s="123"/>
      <c r="AD8" s="123"/>
      <c r="AE8" s="123"/>
      <c r="AF8" s="123"/>
      <c r="AG8" s="123"/>
      <c r="AH8" s="123"/>
      <c r="AI8" s="123"/>
      <c r="AJ8" s="123"/>
    </row>
    <row r="9" spans="1:36" s="121" customFormat="1" ht="15" hidden="1" outlineLevel="1">
      <c r="A9" s="223"/>
      <c r="B9" s="223"/>
      <c r="C9" s="224"/>
      <c r="D9" s="46"/>
      <c r="E9" s="51"/>
      <c r="F9" s="43"/>
      <c r="G9" s="225"/>
      <c r="H9" s="129"/>
      <c r="I9" s="129"/>
      <c r="J9" s="130"/>
      <c r="K9" s="167"/>
      <c r="L9" s="261"/>
      <c r="M9" s="171"/>
      <c r="N9" s="311">
        <f aca="true" t="shared" si="2" ref="N9:N14">W9</f>
      </c>
      <c r="O9" s="51"/>
      <c r="P9" s="236"/>
      <c r="Q9" s="167"/>
      <c r="R9" s="129"/>
      <c r="S9" s="130"/>
      <c r="T9" s="130">
        <f t="shared" si="1"/>
        <v>0</v>
      </c>
      <c r="U9" s="307">
        <v>280</v>
      </c>
      <c r="V9" s="306">
        <v>2</v>
      </c>
      <c r="W9" s="122">
        <f t="shared" si="0"/>
      </c>
      <c r="X9" s="122"/>
      <c r="Y9" s="215"/>
      <c r="Z9" s="122"/>
      <c r="AA9" s="123"/>
      <c r="AB9" s="123"/>
      <c r="AC9" s="123"/>
      <c r="AD9" s="123"/>
      <c r="AE9" s="123"/>
      <c r="AF9" s="123"/>
      <c r="AG9" s="123"/>
      <c r="AH9" s="123"/>
      <c r="AI9" s="123"/>
      <c r="AJ9" s="123"/>
    </row>
    <row r="10" spans="1:36" s="121" customFormat="1" ht="15" hidden="1" outlineLevel="1">
      <c r="A10" s="223"/>
      <c r="B10" s="223"/>
      <c r="C10" s="224"/>
      <c r="D10" s="46"/>
      <c r="E10" s="51"/>
      <c r="F10" s="43"/>
      <c r="G10" s="225"/>
      <c r="H10" s="129"/>
      <c r="I10" s="129"/>
      <c r="J10" s="130"/>
      <c r="K10" s="167"/>
      <c r="L10" s="261"/>
      <c r="M10" s="171"/>
      <c r="N10" s="311">
        <f t="shared" si="2"/>
      </c>
      <c r="O10" s="51"/>
      <c r="P10" s="236"/>
      <c r="Q10" s="167"/>
      <c r="R10" s="129"/>
      <c r="S10" s="130"/>
      <c r="T10" s="130">
        <f t="shared" si="1"/>
        <v>0</v>
      </c>
      <c r="U10" s="307">
        <v>300</v>
      </c>
      <c r="V10" s="306">
        <v>1</v>
      </c>
      <c r="W10" s="122">
        <f t="shared" si="0"/>
      </c>
      <c r="X10" s="122"/>
      <c r="Y10" s="215"/>
      <c r="Z10" s="122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</row>
    <row r="11" spans="1:36" s="121" customFormat="1" ht="15" hidden="1" outlineLevel="1">
      <c r="A11" s="223"/>
      <c r="B11" s="223"/>
      <c r="C11" s="224"/>
      <c r="D11" s="46"/>
      <c r="E11" s="51"/>
      <c r="F11" s="43"/>
      <c r="G11" s="225"/>
      <c r="H11" s="129"/>
      <c r="I11" s="129"/>
      <c r="J11" s="130"/>
      <c r="K11" s="167"/>
      <c r="L11" s="261"/>
      <c r="M11" s="171"/>
      <c r="N11" s="311">
        <f t="shared" si="2"/>
      </c>
      <c r="O11" s="51"/>
      <c r="P11" s="236"/>
      <c r="Q11" s="167"/>
      <c r="R11" s="129"/>
      <c r="S11" s="130"/>
      <c r="T11" s="130">
        <f t="shared" si="1"/>
        <v>0</v>
      </c>
      <c r="U11" s="307">
        <v>340</v>
      </c>
      <c r="V11" s="306" t="s">
        <v>46</v>
      </c>
      <c r="W11" s="122">
        <f t="shared" si="0"/>
      </c>
      <c r="X11" s="122"/>
      <c r="Y11" s="215"/>
      <c r="Z11" s="122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</row>
    <row r="12" spans="1:36" s="121" customFormat="1" ht="15" hidden="1" outlineLevel="1">
      <c r="A12" s="223"/>
      <c r="B12" s="223"/>
      <c r="C12" s="224"/>
      <c r="D12" s="46"/>
      <c r="E12" s="51"/>
      <c r="F12" s="43"/>
      <c r="G12" s="225"/>
      <c r="H12" s="129"/>
      <c r="I12" s="129"/>
      <c r="J12" s="130"/>
      <c r="K12" s="167"/>
      <c r="L12" s="261"/>
      <c r="M12" s="171" t="s">
        <v>39</v>
      </c>
      <c r="N12" s="311">
        <f t="shared" si="2"/>
      </c>
      <c r="O12" s="51"/>
      <c r="P12" s="236"/>
      <c r="Q12" s="167"/>
      <c r="R12" s="129"/>
      <c r="S12" s="130"/>
      <c r="T12" s="130">
        <f t="shared" si="1"/>
        <v>0</v>
      </c>
      <c r="U12" s="307">
        <v>370</v>
      </c>
      <c r="V12" s="306" t="s">
        <v>58</v>
      </c>
      <c r="W12" s="122">
        <f t="shared" si="0"/>
      </c>
      <c r="X12" s="122"/>
      <c r="Y12" s="215"/>
      <c r="Z12" s="122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</row>
    <row r="13" spans="1:36" s="121" customFormat="1" ht="15" hidden="1" outlineLevel="1">
      <c r="A13" s="223"/>
      <c r="B13" s="223"/>
      <c r="C13" s="224"/>
      <c r="D13" s="46"/>
      <c r="E13" s="51"/>
      <c r="F13" s="43"/>
      <c r="G13" s="225"/>
      <c r="H13" s="129"/>
      <c r="I13" s="129"/>
      <c r="J13" s="130"/>
      <c r="K13" s="167"/>
      <c r="L13" s="261"/>
      <c r="M13" s="171"/>
      <c r="N13" s="311">
        <f t="shared" si="2"/>
      </c>
      <c r="O13" s="51"/>
      <c r="P13" s="236"/>
      <c r="Q13" s="167"/>
      <c r="R13" s="129"/>
      <c r="S13" s="130"/>
      <c r="T13" s="130">
        <f t="shared" si="1"/>
        <v>0</v>
      </c>
      <c r="U13" s="307">
        <v>435</v>
      </c>
      <c r="V13" s="306" t="s">
        <v>44</v>
      </c>
      <c r="W13" s="122">
        <f t="shared" si="0"/>
      </c>
      <c r="X13" s="122"/>
      <c r="Y13" s="215"/>
      <c r="Z13" s="122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</row>
    <row r="14" spans="1:36" s="121" customFormat="1" ht="15" hidden="1" outlineLevel="1">
      <c r="A14" s="19"/>
      <c r="B14" s="19"/>
      <c r="C14" s="226"/>
      <c r="D14" s="46"/>
      <c r="E14" s="15"/>
      <c r="F14" s="43"/>
      <c r="G14" s="227"/>
      <c r="H14" s="129"/>
      <c r="I14" s="129"/>
      <c r="J14" s="130"/>
      <c r="K14" s="167"/>
      <c r="L14" s="261"/>
      <c r="M14" s="171"/>
      <c r="N14" s="311">
        <f t="shared" si="2"/>
      </c>
      <c r="O14" s="51"/>
      <c r="P14" s="235"/>
      <c r="Q14" s="167"/>
      <c r="R14" s="129"/>
      <c r="S14" s="130"/>
      <c r="T14" s="130">
        <f t="shared" si="1"/>
        <v>0</v>
      </c>
      <c r="U14" s="307">
        <v>465</v>
      </c>
      <c r="V14" s="306" t="s">
        <v>43</v>
      </c>
      <c r="W14" s="122">
        <f t="shared" si="0"/>
      </c>
      <c r="X14" s="122"/>
      <c r="Y14" s="215"/>
      <c r="Z14" s="122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</row>
    <row r="15" spans="1:36" s="134" customFormat="1" ht="15" collapsed="1">
      <c r="A15" s="152"/>
      <c r="B15" s="152"/>
      <c r="C15" s="3" t="s">
        <v>845</v>
      </c>
      <c r="D15" s="154"/>
      <c r="E15" s="152" t="s">
        <v>851</v>
      </c>
      <c r="F15" s="152"/>
      <c r="G15" s="152"/>
      <c r="H15" s="152"/>
      <c r="I15" s="152"/>
      <c r="J15" s="155"/>
      <c r="K15" s="155"/>
      <c r="L15" s="152"/>
      <c r="M15" s="152"/>
      <c r="N15" s="152"/>
      <c r="O15" s="152"/>
      <c r="P15" s="155"/>
      <c r="Q15" s="155"/>
      <c r="R15" s="152"/>
      <c r="S15" s="155"/>
      <c r="T15" s="155"/>
      <c r="U15" s="121"/>
      <c r="V15" s="122"/>
      <c r="W15" s="121"/>
      <c r="X15" s="121"/>
      <c r="Y15" s="121"/>
      <c r="Z15" s="121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</row>
    <row r="16" spans="1:36" s="134" customFormat="1" ht="18.75" customHeight="1">
      <c r="A16" s="798" t="s">
        <v>21</v>
      </c>
      <c r="B16" s="800" t="s">
        <v>2</v>
      </c>
      <c r="C16" s="802" t="s">
        <v>1</v>
      </c>
      <c r="D16" s="805" t="s">
        <v>3</v>
      </c>
      <c r="E16" s="800" t="s">
        <v>36</v>
      </c>
      <c r="F16" s="800" t="s">
        <v>11</v>
      </c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4"/>
      <c r="T16" s="170"/>
      <c r="U16" s="135"/>
      <c r="V16" s="136"/>
      <c r="W16" s="121"/>
      <c r="X16" s="121"/>
      <c r="Y16" s="121"/>
      <c r="Z16" s="121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</row>
    <row r="17" spans="1:36" s="134" customFormat="1" ht="18.75" customHeight="1">
      <c r="A17" s="799"/>
      <c r="B17" s="801"/>
      <c r="C17" s="803"/>
      <c r="D17" s="806"/>
      <c r="E17" s="801"/>
      <c r="F17" s="146">
        <v>280</v>
      </c>
      <c r="G17" s="146">
        <v>300</v>
      </c>
      <c r="H17" s="146">
        <v>320</v>
      </c>
      <c r="I17" s="146">
        <v>340</v>
      </c>
      <c r="J17" s="146">
        <v>360</v>
      </c>
      <c r="K17" s="146">
        <v>370</v>
      </c>
      <c r="L17" s="146">
        <v>380</v>
      </c>
      <c r="M17" s="146">
        <v>405</v>
      </c>
      <c r="N17" s="146"/>
      <c r="O17" s="146"/>
      <c r="P17" s="146"/>
      <c r="Q17" s="146"/>
      <c r="R17" s="146"/>
      <c r="S17" s="207"/>
      <c r="T17" s="127"/>
      <c r="U17" s="121"/>
      <c r="V17" s="122"/>
      <c r="W17" s="121"/>
      <c r="X17" s="121"/>
      <c r="Y17" s="121"/>
      <c r="Z17" s="121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</row>
    <row r="18" spans="1:36" s="134" customFormat="1" ht="15">
      <c r="A18" s="384" t="s">
        <v>304</v>
      </c>
      <c r="B18" s="384">
        <v>4</v>
      </c>
      <c r="C18" s="385" t="s">
        <v>480</v>
      </c>
      <c r="D18" s="386">
        <v>34371</v>
      </c>
      <c r="E18" s="386" t="s">
        <v>240</v>
      </c>
      <c r="F18" s="609"/>
      <c r="G18" s="610"/>
      <c r="H18" s="610"/>
      <c r="I18" s="610">
        <v>0</v>
      </c>
      <c r="J18" s="610">
        <v>0</v>
      </c>
      <c r="K18" s="610" t="s">
        <v>843</v>
      </c>
      <c r="L18" s="609"/>
      <c r="M18" s="610"/>
      <c r="N18" s="610"/>
      <c r="O18" s="610"/>
      <c r="P18" s="610"/>
      <c r="Q18" s="610"/>
      <c r="R18" s="168"/>
      <c r="S18" s="168"/>
      <c r="T18" s="170"/>
      <c r="U18" s="121"/>
      <c r="V18" s="122"/>
      <c r="W18" s="121"/>
      <c r="X18" s="121"/>
      <c r="Y18" s="121"/>
      <c r="Z18" s="121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</row>
    <row r="19" spans="1:36" s="134" customFormat="1" ht="15">
      <c r="A19" s="374" t="s">
        <v>304</v>
      </c>
      <c r="B19" s="339">
        <v>129</v>
      </c>
      <c r="C19" s="364" t="s">
        <v>1011</v>
      </c>
      <c r="D19" s="365">
        <v>34135</v>
      </c>
      <c r="E19" s="374" t="s">
        <v>248</v>
      </c>
      <c r="F19" s="611"/>
      <c r="G19" s="612">
        <v>0</v>
      </c>
      <c r="H19" s="612">
        <v>0</v>
      </c>
      <c r="I19" s="612" t="s">
        <v>843</v>
      </c>
      <c r="J19" s="612"/>
      <c r="K19" s="612"/>
      <c r="L19" s="611"/>
      <c r="M19" s="612"/>
      <c r="N19" s="612"/>
      <c r="O19" s="612"/>
      <c r="P19" s="612"/>
      <c r="Q19" s="612"/>
      <c r="R19" s="170"/>
      <c r="S19" s="170"/>
      <c r="T19" s="170"/>
      <c r="U19" s="121"/>
      <c r="V19" s="122"/>
      <c r="W19" s="121"/>
      <c r="X19" s="121"/>
      <c r="Y19" s="121"/>
      <c r="Z19" s="121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</row>
    <row r="20" spans="1:36" s="134" customFormat="1" ht="15">
      <c r="A20" s="391" t="s">
        <v>309</v>
      </c>
      <c r="B20" s="329">
        <v>202</v>
      </c>
      <c r="C20" s="381" t="s">
        <v>1012</v>
      </c>
      <c r="D20" s="366" t="s">
        <v>1013</v>
      </c>
      <c r="E20" s="383" t="s">
        <v>246</v>
      </c>
      <c r="F20" s="613" t="s">
        <v>843</v>
      </c>
      <c r="G20" s="613"/>
      <c r="H20" s="613"/>
      <c r="I20" s="613"/>
      <c r="J20" s="612"/>
      <c r="K20" s="612"/>
      <c r="L20" s="611"/>
      <c r="M20" s="612"/>
      <c r="N20" s="612"/>
      <c r="O20" s="612"/>
      <c r="P20" s="612"/>
      <c r="Q20" s="612"/>
      <c r="R20" s="170"/>
      <c r="S20" s="170"/>
      <c r="T20" s="170"/>
      <c r="U20" s="121"/>
      <c r="V20" s="122"/>
      <c r="W20" s="121"/>
      <c r="X20" s="121"/>
      <c r="Y20" s="121"/>
      <c r="Z20" s="121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1:36" s="134" customFormat="1" ht="15">
      <c r="A21" s="329" t="s">
        <v>304</v>
      </c>
      <c r="B21" s="329">
        <v>160</v>
      </c>
      <c r="C21" s="333" t="s">
        <v>1014</v>
      </c>
      <c r="D21" s="366">
        <v>34565</v>
      </c>
      <c r="E21" s="366" t="s">
        <v>247</v>
      </c>
      <c r="F21" s="611"/>
      <c r="G21" s="614"/>
      <c r="H21" s="614"/>
      <c r="I21" s="614">
        <v>0</v>
      </c>
      <c r="J21" s="614">
        <v>0</v>
      </c>
      <c r="K21" s="614" t="s">
        <v>841</v>
      </c>
      <c r="L21" s="611" t="s">
        <v>843</v>
      </c>
      <c r="M21" s="614"/>
      <c r="N21" s="614"/>
      <c r="O21" s="614"/>
      <c r="P21" s="614"/>
      <c r="Q21" s="614"/>
      <c r="R21" s="262"/>
      <c r="S21" s="262"/>
      <c r="T21" s="170"/>
      <c r="U21" s="121"/>
      <c r="V21" s="122"/>
      <c r="W21" s="121"/>
      <c r="X21" s="121"/>
      <c r="Y21" s="121"/>
      <c r="Z21" s="121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</row>
    <row r="22" spans="1:36" s="134" customFormat="1" ht="15">
      <c r="A22" s="391" t="s">
        <v>304</v>
      </c>
      <c r="B22" s="329">
        <v>229</v>
      </c>
      <c r="C22" s="331" t="s">
        <v>1015</v>
      </c>
      <c r="D22" s="366">
        <v>33995</v>
      </c>
      <c r="E22" s="383" t="s">
        <v>246</v>
      </c>
      <c r="F22" s="611"/>
      <c r="G22" s="612"/>
      <c r="H22" s="612"/>
      <c r="I22" s="612"/>
      <c r="J22" s="612">
        <v>0</v>
      </c>
      <c r="K22" s="612">
        <v>0</v>
      </c>
      <c r="L22" s="611" t="s">
        <v>842</v>
      </c>
      <c r="M22" s="612" t="s">
        <v>843</v>
      </c>
      <c r="N22" s="612"/>
      <c r="O22" s="612"/>
      <c r="P22" s="612"/>
      <c r="Q22" s="612"/>
      <c r="R22" s="170"/>
      <c r="S22" s="170"/>
      <c r="T22" s="170"/>
      <c r="U22" s="121"/>
      <c r="V22" s="122"/>
      <c r="W22" s="121"/>
      <c r="X22" s="121"/>
      <c r="Y22" s="121"/>
      <c r="Z22" s="121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</row>
    <row r="23" spans="1:36" s="134" customFormat="1" ht="15">
      <c r="A23" s="388" t="s">
        <v>429</v>
      </c>
      <c r="B23" s="388">
        <v>91</v>
      </c>
      <c r="C23" s="392" t="s">
        <v>1016</v>
      </c>
      <c r="D23" s="401">
        <v>1995</v>
      </c>
      <c r="E23" s="397" t="s">
        <v>245</v>
      </c>
      <c r="F23" s="261"/>
      <c r="G23" s="615">
        <v>0</v>
      </c>
      <c r="H23" s="615" t="s">
        <v>841</v>
      </c>
      <c r="I23" s="615" t="s">
        <v>843</v>
      </c>
      <c r="J23" s="615"/>
      <c r="K23" s="615"/>
      <c r="L23" s="261"/>
      <c r="M23" s="615"/>
      <c r="N23" s="615"/>
      <c r="O23" s="615"/>
      <c r="P23" s="615"/>
      <c r="Q23" s="615"/>
      <c r="R23" s="118"/>
      <c r="S23" s="118"/>
      <c r="T23" s="118"/>
      <c r="U23" s="121"/>
      <c r="V23" s="122"/>
      <c r="W23" s="121"/>
      <c r="X23" s="121"/>
      <c r="Y23" s="121"/>
      <c r="Z23" s="121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</row>
    <row r="24" spans="1:36" s="134" customFormat="1" ht="15">
      <c r="A24" s="16"/>
      <c r="B24" s="210"/>
      <c r="C24" s="228"/>
      <c r="D24" s="229"/>
      <c r="E24" s="229"/>
      <c r="F24" s="127"/>
      <c r="G24" s="166"/>
      <c r="H24" s="152"/>
      <c r="I24" s="152"/>
      <c r="J24" s="152"/>
      <c r="K24" s="152"/>
      <c r="L24" s="170"/>
      <c r="M24" s="152"/>
      <c r="N24" s="263"/>
      <c r="O24" s="152"/>
      <c r="P24" s="152"/>
      <c r="Q24" s="152"/>
      <c r="R24" s="152"/>
      <c r="S24" s="152"/>
      <c r="T24" s="118"/>
      <c r="U24" s="121"/>
      <c r="V24" s="122"/>
      <c r="W24" s="121"/>
      <c r="X24" s="121"/>
      <c r="Y24" s="121"/>
      <c r="Z24" s="121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</row>
    <row r="25" spans="1:36" s="134" customFormat="1" ht="15">
      <c r="A25" s="16"/>
      <c r="B25" s="210"/>
      <c r="C25" s="228"/>
      <c r="D25" s="229"/>
      <c r="E25" s="229"/>
      <c r="F25" s="127"/>
      <c r="G25" s="126"/>
      <c r="H25" s="118"/>
      <c r="I25" s="118"/>
      <c r="J25" s="118"/>
      <c r="K25" s="118"/>
      <c r="L25" s="127"/>
      <c r="M25" s="126"/>
      <c r="N25" s="118"/>
      <c r="O25" s="118"/>
      <c r="P25" s="118"/>
      <c r="Q25" s="118"/>
      <c r="R25" s="118"/>
      <c r="S25" s="118"/>
      <c r="T25" s="118"/>
      <c r="U25" s="121"/>
      <c r="V25" s="122"/>
      <c r="W25" s="121"/>
      <c r="X25" s="121"/>
      <c r="Y25" s="121"/>
      <c r="Z25" s="121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</row>
    <row r="26" spans="1:36" s="134" customFormat="1" ht="15">
      <c r="A26" s="16"/>
      <c r="B26" s="16"/>
      <c r="C26" s="44"/>
      <c r="D26" s="46"/>
      <c r="E26" s="46"/>
      <c r="F26" s="127"/>
      <c r="G26" s="126"/>
      <c r="H26" s="118"/>
      <c r="I26" s="118"/>
      <c r="J26" s="118"/>
      <c r="K26" s="118"/>
      <c r="L26" s="127"/>
      <c r="M26" s="126"/>
      <c r="N26" s="118"/>
      <c r="O26" s="118"/>
      <c r="P26" s="118"/>
      <c r="Q26" s="118"/>
      <c r="R26" s="118"/>
      <c r="S26" s="118"/>
      <c r="T26" s="118"/>
      <c r="U26" s="121"/>
      <c r="V26" s="122"/>
      <c r="W26" s="121"/>
      <c r="X26" s="121"/>
      <c r="Y26" s="121"/>
      <c r="Z26" s="121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</row>
    <row r="27" spans="1:36" s="134" customFormat="1" ht="15">
      <c r="A27" s="129"/>
      <c r="B27" s="129"/>
      <c r="C27" s="139"/>
      <c r="D27" s="140"/>
      <c r="E27" s="128"/>
      <c r="F27" s="127"/>
      <c r="G27" s="126"/>
      <c r="H27" s="118"/>
      <c r="I27" s="118"/>
      <c r="J27" s="118"/>
      <c r="K27" s="118"/>
      <c r="L27" s="127"/>
      <c r="M27" s="126"/>
      <c r="N27" s="118"/>
      <c r="O27" s="118"/>
      <c r="P27" s="118"/>
      <c r="Q27" s="118"/>
      <c r="R27" s="118"/>
      <c r="S27" s="118"/>
      <c r="T27" s="118"/>
      <c r="U27" s="121"/>
      <c r="V27" s="122"/>
      <c r="W27" s="121"/>
      <c r="X27" s="121"/>
      <c r="Y27" s="121"/>
      <c r="Z27" s="121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</row>
    <row r="28" spans="1:36" s="134" customFormat="1" ht="15">
      <c r="A28" s="129"/>
      <c r="B28" s="129"/>
      <c r="C28" s="139"/>
      <c r="D28" s="140"/>
      <c r="E28" s="128"/>
      <c r="F28" s="127"/>
      <c r="G28" s="126"/>
      <c r="H28" s="118"/>
      <c r="I28" s="118"/>
      <c r="J28" s="118"/>
      <c r="K28" s="118"/>
      <c r="L28" s="127"/>
      <c r="M28" s="126"/>
      <c r="N28" s="118"/>
      <c r="O28" s="118"/>
      <c r="P28" s="118"/>
      <c r="Q28" s="118"/>
      <c r="R28" s="118"/>
      <c r="S28" s="118"/>
      <c r="T28" s="118"/>
      <c r="U28" s="121"/>
      <c r="V28" s="122"/>
      <c r="W28" s="121"/>
      <c r="X28" s="121"/>
      <c r="Y28" s="121"/>
      <c r="Z28" s="121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1:36" s="134" customFormat="1" ht="15">
      <c r="A29" s="45"/>
      <c r="B29" s="45"/>
      <c r="C29" s="49"/>
      <c r="D29" s="47"/>
      <c r="E29" s="131"/>
      <c r="F29" s="127"/>
      <c r="G29" s="126"/>
      <c r="H29" s="118"/>
      <c r="I29" s="118"/>
      <c r="J29" s="118"/>
      <c r="K29" s="118"/>
      <c r="L29" s="127"/>
      <c r="M29" s="126"/>
      <c r="N29" s="118"/>
      <c r="O29" s="118"/>
      <c r="P29" s="118"/>
      <c r="Q29" s="118"/>
      <c r="R29" s="118"/>
      <c r="S29" s="118"/>
      <c r="T29" s="118"/>
      <c r="U29" s="121"/>
      <c r="V29" s="122"/>
      <c r="W29" s="121"/>
      <c r="X29" s="121"/>
      <c r="Y29" s="121"/>
      <c r="Z29" s="121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</row>
    <row r="30" spans="1:36" s="134" customFormat="1" ht="15">
      <c r="A30" s="129"/>
      <c r="B30" s="129"/>
      <c r="C30" s="139"/>
      <c r="D30" s="140"/>
      <c r="E30" s="128"/>
      <c r="F30" s="127"/>
      <c r="G30" s="126"/>
      <c r="H30" s="143"/>
      <c r="I30" s="143"/>
      <c r="J30" s="118"/>
      <c r="K30" s="143"/>
      <c r="L30" s="143"/>
      <c r="M30" s="118"/>
      <c r="N30" s="118"/>
      <c r="O30" s="118"/>
      <c r="P30" s="118"/>
      <c r="Q30" s="118"/>
      <c r="R30" s="118"/>
      <c r="S30" s="118"/>
      <c r="T30" s="118"/>
      <c r="U30" s="121"/>
      <c r="V30" s="122"/>
      <c r="W30" s="121"/>
      <c r="X30" s="121"/>
      <c r="Y30" s="121"/>
      <c r="Z30" s="121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</row>
    <row r="31" spans="1:36" s="134" customFormat="1" ht="15">
      <c r="A31" s="118"/>
      <c r="B31" s="141"/>
      <c r="C31" s="130"/>
      <c r="D31" s="137"/>
      <c r="E31" s="127"/>
      <c r="F31" s="127"/>
      <c r="G31" s="126"/>
      <c r="H31" s="118"/>
      <c r="I31" s="118"/>
      <c r="J31" s="121"/>
      <c r="K31" s="121"/>
      <c r="L31" s="127"/>
      <c r="M31" s="126"/>
      <c r="N31" s="118"/>
      <c r="O31" s="118"/>
      <c r="P31" s="121"/>
      <c r="Q31" s="121"/>
      <c r="R31" s="118"/>
      <c r="S31" s="121"/>
      <c r="T31" s="121"/>
      <c r="U31" s="121"/>
      <c r="V31" s="122"/>
      <c r="W31" s="121"/>
      <c r="X31" s="121"/>
      <c r="Y31" s="121"/>
      <c r="Z31" s="121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</row>
    <row r="61" spans="23:36" ht="15">
      <c r="W61" s="123"/>
      <c r="X61" s="123"/>
      <c r="Y61" s="123"/>
      <c r="Z61" s="123"/>
      <c r="AG61" s="124"/>
      <c r="AH61" s="124"/>
      <c r="AI61" s="124"/>
      <c r="AJ61" s="124"/>
    </row>
    <row r="62" spans="23:36" ht="15">
      <c r="W62" s="123"/>
      <c r="X62" s="123"/>
      <c r="Y62" s="123"/>
      <c r="Z62" s="123"/>
      <c r="AG62" s="124"/>
      <c r="AH62" s="124"/>
      <c r="AI62" s="124"/>
      <c r="AJ62" s="124"/>
    </row>
    <row r="63" spans="23:36" ht="15">
      <c r="W63" s="123"/>
      <c r="X63" s="123"/>
      <c r="Y63" s="123"/>
      <c r="Z63" s="123"/>
      <c r="AG63" s="124"/>
      <c r="AH63" s="124"/>
      <c r="AI63" s="124"/>
      <c r="AJ63" s="124"/>
    </row>
    <row r="64" spans="23:36" ht="15">
      <c r="W64" s="123"/>
      <c r="X64" s="123"/>
      <c r="Y64" s="123"/>
      <c r="Z64" s="123"/>
      <c r="AG64" s="124"/>
      <c r="AH64" s="124"/>
      <c r="AI64" s="124"/>
      <c r="AJ64" s="124"/>
    </row>
    <row r="65" spans="23:36" ht="15">
      <c r="W65" s="123"/>
      <c r="X65" s="123"/>
      <c r="Y65" s="123"/>
      <c r="Z65" s="123"/>
      <c r="AG65" s="124"/>
      <c r="AH65" s="124"/>
      <c r="AI65" s="124"/>
      <c r="AJ65" s="124"/>
    </row>
    <row r="66" spans="23:36" ht="15">
      <c r="W66" s="123"/>
      <c r="X66" s="123"/>
      <c r="Y66" s="123"/>
      <c r="Z66" s="123"/>
      <c r="AG66" s="124"/>
      <c r="AH66" s="124"/>
      <c r="AI66" s="124"/>
      <c r="AJ66" s="124"/>
    </row>
    <row r="67" spans="23:36" ht="15">
      <c r="W67" s="123"/>
      <c r="X67" s="123"/>
      <c r="Y67" s="123"/>
      <c r="Z67" s="123"/>
      <c r="AG67" s="124"/>
      <c r="AH67" s="124"/>
      <c r="AI67" s="124"/>
      <c r="AJ67" s="124"/>
    </row>
    <row r="68" spans="23:36" ht="15">
      <c r="W68" s="123"/>
      <c r="X68" s="123"/>
      <c r="Y68" s="123"/>
      <c r="Z68" s="123"/>
      <c r="AG68" s="124"/>
      <c r="AH68" s="124"/>
      <c r="AI68" s="124"/>
      <c r="AJ68" s="124"/>
    </row>
    <row r="69" spans="23:36" ht="15">
      <c r="W69" s="123"/>
      <c r="X69" s="123"/>
      <c r="Y69" s="123"/>
      <c r="Z69" s="123"/>
      <c r="AG69" s="124"/>
      <c r="AH69" s="124"/>
      <c r="AI69" s="124"/>
      <c r="AJ69" s="124"/>
    </row>
    <row r="70" spans="23:36" ht="15">
      <c r="W70" s="123"/>
      <c r="X70" s="123"/>
      <c r="Y70" s="123"/>
      <c r="Z70" s="123"/>
      <c r="AG70" s="124"/>
      <c r="AH70" s="124"/>
      <c r="AI70" s="124"/>
      <c r="AJ70" s="124"/>
    </row>
    <row r="71" spans="23:36" ht="15">
      <c r="W71" s="123"/>
      <c r="X71" s="123"/>
      <c r="Y71" s="123"/>
      <c r="Z71" s="123"/>
      <c r="AG71" s="124"/>
      <c r="AH71" s="124"/>
      <c r="AI71" s="124"/>
      <c r="AJ71" s="124"/>
    </row>
    <row r="72" spans="23:36" ht="15">
      <c r="W72" s="123"/>
      <c r="X72" s="123"/>
      <c r="Y72" s="123"/>
      <c r="Z72" s="123"/>
      <c r="AG72" s="124"/>
      <c r="AH72" s="124"/>
      <c r="AI72" s="124"/>
      <c r="AJ72" s="124"/>
    </row>
    <row r="73" spans="23:36" ht="15">
      <c r="W73" s="123"/>
      <c r="X73" s="123"/>
      <c r="Y73" s="123"/>
      <c r="Z73" s="123"/>
      <c r="AG73" s="124"/>
      <c r="AH73" s="124"/>
      <c r="AI73" s="124"/>
      <c r="AJ73" s="124"/>
    </row>
    <row r="74" spans="23:36" ht="15">
      <c r="W74" s="123"/>
      <c r="X74" s="123"/>
      <c r="Y74" s="123"/>
      <c r="Z74" s="123"/>
      <c r="AG74" s="124"/>
      <c r="AH74" s="124"/>
      <c r="AI74" s="124"/>
      <c r="AJ74" s="124"/>
    </row>
  </sheetData>
  <sheetProtection/>
  <mergeCells count="6">
    <mergeCell ref="F16:S16"/>
    <mergeCell ref="A16:A17"/>
    <mergeCell ref="B16:B17"/>
    <mergeCell ref="C16:C17"/>
    <mergeCell ref="D16:D17"/>
    <mergeCell ref="E16:E17"/>
  </mergeCells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5"/>
  <dimension ref="A1:DC98"/>
  <sheetViews>
    <sheetView zoomScale="85" zoomScaleNormal="85" zoomScalePageLayoutView="55" workbookViewId="0" topLeftCell="A1">
      <selection activeCell="C64" sqref="C64"/>
    </sheetView>
  </sheetViews>
  <sheetFormatPr defaultColWidth="9.140625" defaultRowHeight="15"/>
  <cols>
    <col min="1" max="1" width="12.8515625" style="53" customWidth="1"/>
    <col min="2" max="47" width="2.57421875" style="54" customWidth="1"/>
    <col min="48" max="48" width="4.421875" style="54" customWidth="1"/>
    <col min="49" max="50" width="3.140625" style="53" customWidth="1"/>
    <col min="51" max="64" width="4.28125" style="53" customWidth="1"/>
    <col min="65" max="77" width="2.00390625" style="53" customWidth="1"/>
    <col min="78" max="107" width="2.00390625" style="0" customWidth="1"/>
  </cols>
  <sheetData>
    <row r="1" spans="1:107" ht="18.75" customHeight="1">
      <c r="A1" s="827" t="s">
        <v>36</v>
      </c>
      <c r="B1" s="313" t="s">
        <v>74</v>
      </c>
      <c r="C1" s="314" t="s">
        <v>60</v>
      </c>
      <c r="D1" s="313" t="s">
        <v>74</v>
      </c>
      <c r="E1" s="314" t="s">
        <v>60</v>
      </c>
      <c r="F1" s="313" t="s">
        <v>74</v>
      </c>
      <c r="G1" s="314" t="s">
        <v>60</v>
      </c>
      <c r="H1" s="313" t="s">
        <v>74</v>
      </c>
      <c r="I1" s="314" t="s">
        <v>60</v>
      </c>
      <c r="J1" s="313" t="s">
        <v>74</v>
      </c>
      <c r="K1" s="314" t="s">
        <v>60</v>
      </c>
      <c r="L1" s="313" t="s">
        <v>74</v>
      </c>
      <c r="M1" s="314" t="s">
        <v>60</v>
      </c>
      <c r="N1" s="313" t="s">
        <v>74</v>
      </c>
      <c r="O1" s="314" t="s">
        <v>60</v>
      </c>
      <c r="P1" s="313" t="s">
        <v>74</v>
      </c>
      <c r="Q1" s="314" t="s">
        <v>60</v>
      </c>
      <c r="R1" s="314" t="s">
        <v>60</v>
      </c>
      <c r="S1" s="313" t="s">
        <v>74</v>
      </c>
      <c r="T1" s="314" t="s">
        <v>60</v>
      </c>
      <c r="U1" s="313" t="s">
        <v>74</v>
      </c>
      <c r="V1" s="313" t="s">
        <v>74</v>
      </c>
      <c r="W1" s="314" t="s">
        <v>60</v>
      </c>
      <c r="X1" s="313" t="s">
        <v>74</v>
      </c>
      <c r="Y1" s="314" t="s">
        <v>60</v>
      </c>
      <c r="Z1" s="313" t="s">
        <v>74</v>
      </c>
      <c r="AA1" s="314" t="s">
        <v>60</v>
      </c>
      <c r="AB1" s="313" t="s">
        <v>74</v>
      </c>
      <c r="AC1" s="314" t="s">
        <v>60</v>
      </c>
      <c r="AD1" s="313" t="s">
        <v>74</v>
      </c>
      <c r="AE1" s="315" t="s">
        <v>60</v>
      </c>
      <c r="AF1" s="316" t="s">
        <v>74</v>
      </c>
      <c r="AG1" s="315" t="s">
        <v>60</v>
      </c>
      <c r="AH1" s="316" t="s">
        <v>74</v>
      </c>
      <c r="AI1" s="315" t="s">
        <v>60</v>
      </c>
      <c r="AJ1" s="316" t="s">
        <v>74</v>
      </c>
      <c r="AK1" s="315" t="s">
        <v>60</v>
      </c>
      <c r="AL1" s="316" t="s">
        <v>74</v>
      </c>
      <c r="AM1" s="315" t="s">
        <v>60</v>
      </c>
      <c r="AN1" s="316" t="s">
        <v>74</v>
      </c>
      <c r="AO1" s="315" t="s">
        <v>60</v>
      </c>
      <c r="AP1" s="316" t="s">
        <v>74</v>
      </c>
      <c r="AQ1" s="315" t="s">
        <v>60</v>
      </c>
      <c r="AR1" s="316" t="s">
        <v>74</v>
      </c>
      <c r="AS1" s="315" t="s">
        <v>60</v>
      </c>
      <c r="AT1" s="316" t="s">
        <v>74</v>
      </c>
      <c r="AU1" s="315" t="s">
        <v>60</v>
      </c>
      <c r="AV1" s="317"/>
      <c r="AW1" s="318"/>
      <c r="AX1" s="319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</row>
    <row r="2" spans="1:107" ht="48" customHeight="1" thickBot="1">
      <c r="A2" s="828"/>
      <c r="B2" s="58">
        <v>100</v>
      </c>
      <c r="C2" s="57">
        <v>100</v>
      </c>
      <c r="D2" s="58" t="s">
        <v>84</v>
      </c>
      <c r="E2" s="57" t="s">
        <v>85</v>
      </c>
      <c r="F2" s="58">
        <v>200</v>
      </c>
      <c r="G2" s="57">
        <v>200</v>
      </c>
      <c r="H2" s="58">
        <v>400</v>
      </c>
      <c r="I2" s="57">
        <v>400</v>
      </c>
      <c r="J2" s="58" t="s">
        <v>88</v>
      </c>
      <c r="K2" s="57" t="s">
        <v>88</v>
      </c>
      <c r="L2" s="58">
        <v>800</v>
      </c>
      <c r="M2" s="57">
        <v>800</v>
      </c>
      <c r="N2" s="58">
        <v>1500</v>
      </c>
      <c r="O2" s="57">
        <v>1500</v>
      </c>
      <c r="P2" s="58" t="s">
        <v>86</v>
      </c>
      <c r="Q2" s="57" t="s">
        <v>86</v>
      </c>
      <c r="R2" s="57">
        <v>3000</v>
      </c>
      <c r="S2" s="58">
        <v>5000</v>
      </c>
      <c r="T2" s="57">
        <v>5000</v>
      </c>
      <c r="U2" s="58">
        <v>10000</v>
      </c>
      <c r="V2" s="58" t="s">
        <v>75</v>
      </c>
      <c r="W2" s="320" t="s">
        <v>75</v>
      </c>
      <c r="X2" s="58" t="s">
        <v>1026</v>
      </c>
      <c r="Y2" s="320" t="s">
        <v>1026</v>
      </c>
      <c r="Z2" s="58" t="s">
        <v>61</v>
      </c>
      <c r="AA2" s="57" t="s">
        <v>61</v>
      </c>
      <c r="AB2" s="58" t="s">
        <v>76</v>
      </c>
      <c r="AC2" s="57" t="s">
        <v>76</v>
      </c>
      <c r="AD2" s="58" t="s">
        <v>62</v>
      </c>
      <c r="AE2" s="57" t="s">
        <v>62</v>
      </c>
      <c r="AF2" s="58" t="s">
        <v>63</v>
      </c>
      <c r="AG2" s="57" t="s">
        <v>63</v>
      </c>
      <c r="AH2" s="58" t="s">
        <v>64</v>
      </c>
      <c r="AI2" s="57" t="s">
        <v>64</v>
      </c>
      <c r="AJ2" s="58" t="s">
        <v>89</v>
      </c>
      <c r="AK2" s="57" t="s">
        <v>89</v>
      </c>
      <c r="AL2" s="58" t="s">
        <v>90</v>
      </c>
      <c r="AM2" s="57" t="s">
        <v>90</v>
      </c>
      <c r="AN2" s="58" t="s">
        <v>91</v>
      </c>
      <c r="AO2" s="57" t="s">
        <v>91</v>
      </c>
      <c r="AP2" s="58" t="s">
        <v>87</v>
      </c>
      <c r="AQ2" s="57" t="s">
        <v>87</v>
      </c>
      <c r="AR2" s="58" t="s">
        <v>92</v>
      </c>
      <c r="AS2" s="57" t="s">
        <v>92</v>
      </c>
      <c r="AT2" s="58" t="s">
        <v>1125</v>
      </c>
      <c r="AU2" s="57" t="s">
        <v>1126</v>
      </c>
      <c r="AV2" s="321" t="s">
        <v>65</v>
      </c>
      <c r="AW2" s="322" t="s">
        <v>773</v>
      </c>
      <c r="AX2" s="323" t="s">
        <v>0</v>
      </c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</row>
    <row r="3" spans="1:107" ht="18.75" customHeight="1">
      <c r="A3" s="821" t="s">
        <v>245</v>
      </c>
      <c r="B3" s="59">
        <v>8</v>
      </c>
      <c r="C3" s="60"/>
      <c r="D3" s="61"/>
      <c r="E3" s="60">
        <v>8</v>
      </c>
      <c r="F3" s="61">
        <v>8</v>
      </c>
      <c r="G3" s="60">
        <v>8</v>
      </c>
      <c r="H3" s="61"/>
      <c r="I3" s="60">
        <v>7</v>
      </c>
      <c r="J3" s="61"/>
      <c r="K3" s="60">
        <v>6</v>
      </c>
      <c r="L3" s="61"/>
      <c r="M3" s="60"/>
      <c r="N3" s="61">
        <v>8</v>
      </c>
      <c r="O3" s="60"/>
      <c r="P3" s="61"/>
      <c r="Q3" s="60">
        <v>7</v>
      </c>
      <c r="R3" s="60"/>
      <c r="S3" s="61">
        <v>8</v>
      </c>
      <c r="T3" s="60"/>
      <c r="U3" s="61"/>
      <c r="V3" s="61">
        <v>8</v>
      </c>
      <c r="W3" s="60">
        <v>7</v>
      </c>
      <c r="X3" s="61">
        <v>7</v>
      </c>
      <c r="Y3" s="60">
        <v>8</v>
      </c>
      <c r="Z3" s="61">
        <v>6</v>
      </c>
      <c r="AA3" s="60">
        <v>7</v>
      </c>
      <c r="AB3" s="61">
        <v>8</v>
      </c>
      <c r="AC3" s="60">
        <v>8</v>
      </c>
      <c r="AD3" s="61">
        <v>16</v>
      </c>
      <c r="AE3" s="60"/>
      <c r="AF3" s="61">
        <v>8</v>
      </c>
      <c r="AG3" s="60"/>
      <c r="AH3" s="61"/>
      <c r="AI3" s="60">
        <v>8</v>
      </c>
      <c r="AJ3" s="61">
        <v>8</v>
      </c>
      <c r="AK3" s="60"/>
      <c r="AL3" s="61"/>
      <c r="AM3" s="60">
        <v>4</v>
      </c>
      <c r="AN3" s="61"/>
      <c r="AO3" s="60"/>
      <c r="AP3" s="61">
        <v>8</v>
      </c>
      <c r="AQ3" s="60">
        <v>8</v>
      </c>
      <c r="AR3" s="61"/>
      <c r="AS3" s="60"/>
      <c r="AT3" s="651"/>
      <c r="AU3" s="748">
        <v>9</v>
      </c>
      <c r="AV3" s="824">
        <f>SUM(B3:AU5)</f>
        <v>252.5</v>
      </c>
      <c r="AW3" s="810">
        <f>COUNTIF(B3:AU5,"&gt;0")</f>
        <v>34</v>
      </c>
      <c r="AX3" s="815">
        <f>RANK(AV3,AV$3:AV$23,0)</f>
        <v>3</v>
      </c>
      <c r="AY3" s="56"/>
      <c r="AZ3" s="56"/>
      <c r="BA3" s="56"/>
      <c r="BB3" s="56"/>
      <c r="BC3" s="56"/>
      <c r="BD3" s="56"/>
      <c r="BE3" s="56"/>
      <c r="BF3" s="56"/>
      <c r="BG3" s="56"/>
      <c r="BH3" s="56"/>
      <c r="BJ3" s="34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</row>
    <row r="4" spans="1:107" ht="18.75" customHeight="1">
      <c r="A4" s="822"/>
      <c r="B4" s="62">
        <v>7</v>
      </c>
      <c r="C4" s="63"/>
      <c r="D4" s="64"/>
      <c r="E4" s="63"/>
      <c r="F4" s="64"/>
      <c r="G4" s="63">
        <v>7</v>
      </c>
      <c r="H4" s="64"/>
      <c r="I4" s="63"/>
      <c r="J4" s="64"/>
      <c r="K4" s="63"/>
      <c r="L4" s="64"/>
      <c r="M4" s="63"/>
      <c r="N4" s="64"/>
      <c r="O4" s="63"/>
      <c r="P4" s="64"/>
      <c r="Q4" s="63"/>
      <c r="R4" s="63"/>
      <c r="S4" s="64"/>
      <c r="T4" s="63"/>
      <c r="U4" s="64"/>
      <c r="V4" s="64"/>
      <c r="W4" s="63">
        <v>6</v>
      </c>
      <c r="X4" s="64"/>
      <c r="Y4" s="63">
        <v>7</v>
      </c>
      <c r="Z4" s="64"/>
      <c r="AA4" s="63">
        <v>5</v>
      </c>
      <c r="AB4" s="64"/>
      <c r="AC4" s="63">
        <v>6</v>
      </c>
      <c r="AD4" s="480">
        <v>10.5</v>
      </c>
      <c r="AE4" s="63"/>
      <c r="AF4" s="64"/>
      <c r="AG4" s="63"/>
      <c r="AH4" s="64"/>
      <c r="AI4" s="63">
        <v>4</v>
      </c>
      <c r="AJ4" s="64"/>
      <c r="AK4" s="63"/>
      <c r="AL4" s="64"/>
      <c r="AM4" s="63"/>
      <c r="AN4" s="64"/>
      <c r="AO4" s="63"/>
      <c r="AP4" s="64"/>
      <c r="AQ4" s="63"/>
      <c r="AR4" s="64"/>
      <c r="AS4" s="63"/>
      <c r="AT4" s="652"/>
      <c r="AU4" s="749"/>
      <c r="AV4" s="825"/>
      <c r="AW4" s="813"/>
      <c r="AX4" s="816"/>
      <c r="AY4" s="56"/>
      <c r="AZ4" s="56"/>
      <c r="BA4" s="56"/>
      <c r="BB4" s="56"/>
      <c r="BC4" s="56"/>
      <c r="BD4" s="56"/>
      <c r="BE4" s="56"/>
      <c r="BF4" s="56"/>
      <c r="BG4" s="56"/>
      <c r="BH4" s="56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</row>
    <row r="5" spans="1:107" ht="18.75" customHeight="1" thickBot="1">
      <c r="A5" s="823"/>
      <c r="B5" s="68"/>
      <c r="C5" s="91"/>
      <c r="D5" s="70"/>
      <c r="E5" s="69"/>
      <c r="F5" s="70"/>
      <c r="G5" s="69"/>
      <c r="H5" s="70"/>
      <c r="I5" s="69"/>
      <c r="J5" s="70"/>
      <c r="K5" s="69"/>
      <c r="L5" s="70"/>
      <c r="M5" s="69"/>
      <c r="N5" s="70"/>
      <c r="O5" s="69"/>
      <c r="P5" s="70"/>
      <c r="Q5" s="69"/>
      <c r="R5" s="69"/>
      <c r="S5" s="70"/>
      <c r="T5" s="69"/>
      <c r="U5" s="70"/>
      <c r="V5" s="70"/>
      <c r="W5" s="69"/>
      <c r="X5" s="70"/>
      <c r="Y5" s="69">
        <v>4</v>
      </c>
      <c r="Z5" s="70"/>
      <c r="AA5" s="69"/>
      <c r="AB5" s="70"/>
      <c r="AC5" s="69"/>
      <c r="AD5" s="70"/>
      <c r="AE5" s="69"/>
      <c r="AF5" s="70"/>
      <c r="AG5" s="69"/>
      <c r="AH5" s="70"/>
      <c r="AI5" s="69"/>
      <c r="AJ5" s="70"/>
      <c r="AK5" s="69"/>
      <c r="AL5" s="70"/>
      <c r="AM5" s="69"/>
      <c r="AN5" s="70"/>
      <c r="AO5" s="69"/>
      <c r="AP5" s="70"/>
      <c r="AQ5" s="69"/>
      <c r="AR5" s="70"/>
      <c r="AS5" s="69"/>
      <c r="AT5" s="760"/>
      <c r="AU5" s="750"/>
      <c r="AV5" s="826"/>
      <c r="AW5" s="814"/>
      <c r="AX5" s="817"/>
      <c r="AY5" s="56"/>
      <c r="AZ5" s="56"/>
      <c r="BA5" s="56"/>
      <c r="BB5" s="56"/>
      <c r="BC5" s="56"/>
      <c r="BD5" s="56"/>
      <c r="BE5" s="56"/>
      <c r="BF5" s="56"/>
      <c r="BG5" s="56"/>
      <c r="BH5" s="56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</row>
    <row r="6" spans="1:107" ht="18.75" customHeight="1">
      <c r="A6" s="821" t="s">
        <v>246</v>
      </c>
      <c r="B6" s="59"/>
      <c r="C6" s="88"/>
      <c r="D6" s="61">
        <v>7</v>
      </c>
      <c r="E6" s="60">
        <v>7</v>
      </c>
      <c r="F6" s="61">
        <v>3</v>
      </c>
      <c r="G6" s="63"/>
      <c r="H6" s="61">
        <v>7</v>
      </c>
      <c r="I6" s="60">
        <v>8</v>
      </c>
      <c r="J6" s="61">
        <v>8</v>
      </c>
      <c r="K6" s="60">
        <v>8</v>
      </c>
      <c r="L6" s="61">
        <v>8</v>
      </c>
      <c r="M6" s="60">
        <v>8</v>
      </c>
      <c r="N6" s="61">
        <v>7</v>
      </c>
      <c r="O6" s="60">
        <v>7</v>
      </c>
      <c r="P6" s="61"/>
      <c r="Q6" s="60"/>
      <c r="R6" s="60">
        <v>6</v>
      </c>
      <c r="S6" s="61">
        <v>4</v>
      </c>
      <c r="T6" s="60">
        <v>6</v>
      </c>
      <c r="U6" s="61">
        <v>4</v>
      </c>
      <c r="V6" s="61"/>
      <c r="W6" s="60">
        <v>5</v>
      </c>
      <c r="X6" s="61"/>
      <c r="Y6" s="60">
        <v>5</v>
      </c>
      <c r="Z6" s="61"/>
      <c r="AA6" s="60">
        <v>8</v>
      </c>
      <c r="AB6" s="61"/>
      <c r="AC6" s="60"/>
      <c r="AD6" s="61"/>
      <c r="AE6" s="60"/>
      <c r="AF6" s="61"/>
      <c r="AG6" s="60">
        <v>12</v>
      </c>
      <c r="AH6" s="61">
        <v>8</v>
      </c>
      <c r="AI6" s="60">
        <v>7</v>
      </c>
      <c r="AJ6" s="61">
        <v>4</v>
      </c>
      <c r="AK6" s="60"/>
      <c r="AL6" s="61">
        <v>7</v>
      </c>
      <c r="AM6" s="60">
        <v>7</v>
      </c>
      <c r="AN6" s="61">
        <v>6</v>
      </c>
      <c r="AO6" s="60">
        <v>16</v>
      </c>
      <c r="AP6" s="61">
        <v>6</v>
      </c>
      <c r="AQ6" s="60"/>
      <c r="AR6" s="61">
        <v>8</v>
      </c>
      <c r="AS6" s="60">
        <v>8</v>
      </c>
      <c r="AT6" s="651">
        <v>16</v>
      </c>
      <c r="AU6" s="748"/>
      <c r="AV6" s="824">
        <f>SUM(B6:AU8)</f>
        <v>282</v>
      </c>
      <c r="AW6" s="569">
        <f>COUNTIF(B6:AU8,"&gt;0")</f>
        <v>42</v>
      </c>
      <c r="AX6" s="815">
        <f>RANK(AV6,AV$3:AV$23,0)</f>
        <v>1</v>
      </c>
      <c r="AY6" s="56"/>
      <c r="AZ6" s="56"/>
      <c r="BA6" s="56"/>
      <c r="BB6" s="56"/>
      <c r="BC6" s="56"/>
      <c r="BD6" s="56"/>
      <c r="BE6" s="56"/>
      <c r="BF6" s="56"/>
      <c r="BG6" s="56"/>
      <c r="BH6" s="56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</row>
    <row r="7" spans="1:107" ht="18.75" customHeight="1">
      <c r="A7" s="822"/>
      <c r="B7" s="62"/>
      <c r="C7" s="89"/>
      <c r="D7" s="64"/>
      <c r="E7" s="63">
        <v>5</v>
      </c>
      <c r="F7" s="64"/>
      <c r="G7" s="63"/>
      <c r="H7" s="64">
        <v>6</v>
      </c>
      <c r="I7" s="63"/>
      <c r="J7" s="64"/>
      <c r="K7" s="63"/>
      <c r="L7" s="64">
        <v>6</v>
      </c>
      <c r="M7" s="63">
        <v>6</v>
      </c>
      <c r="N7" s="64">
        <v>5</v>
      </c>
      <c r="O7" s="63"/>
      <c r="P7" s="64"/>
      <c r="Q7" s="63"/>
      <c r="R7" s="63">
        <v>4</v>
      </c>
      <c r="S7" s="64"/>
      <c r="T7" s="63"/>
      <c r="U7" s="64"/>
      <c r="V7" s="64"/>
      <c r="W7" s="63"/>
      <c r="X7" s="64"/>
      <c r="Y7" s="63"/>
      <c r="Z7" s="64"/>
      <c r="AA7" s="63"/>
      <c r="AB7" s="64"/>
      <c r="AC7" s="63"/>
      <c r="AD7" s="64"/>
      <c r="AE7" s="63"/>
      <c r="AF7" s="64"/>
      <c r="AG7" s="63"/>
      <c r="AH7" s="64"/>
      <c r="AI7" s="63">
        <v>3</v>
      </c>
      <c r="AJ7" s="64"/>
      <c r="AK7" s="63"/>
      <c r="AL7" s="64"/>
      <c r="AM7" s="63"/>
      <c r="AN7" s="64"/>
      <c r="AO7" s="63">
        <v>6</v>
      </c>
      <c r="AP7" s="64"/>
      <c r="AQ7" s="63"/>
      <c r="AR7" s="64"/>
      <c r="AS7" s="63"/>
      <c r="AT7" s="652">
        <v>7.5</v>
      </c>
      <c r="AU7" s="749"/>
      <c r="AV7" s="825"/>
      <c r="AW7" s="570"/>
      <c r="AX7" s="816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</row>
    <row r="8" spans="1:50" ht="18.75" customHeight="1" thickBot="1">
      <c r="A8" s="823"/>
      <c r="B8" s="68"/>
      <c r="C8" s="91"/>
      <c r="D8" s="70"/>
      <c r="E8" s="69"/>
      <c r="F8" s="70"/>
      <c r="G8" s="69"/>
      <c r="H8" s="70">
        <v>5</v>
      </c>
      <c r="I8" s="69"/>
      <c r="J8" s="70"/>
      <c r="K8" s="69"/>
      <c r="L8" s="70">
        <v>3</v>
      </c>
      <c r="M8" s="69"/>
      <c r="N8" s="70"/>
      <c r="O8" s="69"/>
      <c r="P8" s="70"/>
      <c r="Q8" s="69"/>
      <c r="R8" s="69"/>
      <c r="S8" s="70"/>
      <c r="T8" s="69"/>
      <c r="U8" s="70"/>
      <c r="V8" s="70"/>
      <c r="W8" s="69"/>
      <c r="X8" s="70"/>
      <c r="Y8" s="69"/>
      <c r="Z8" s="70"/>
      <c r="AA8" s="69"/>
      <c r="AB8" s="70"/>
      <c r="AC8" s="69"/>
      <c r="AD8" s="70"/>
      <c r="AE8" s="71"/>
      <c r="AF8" s="70"/>
      <c r="AG8" s="71"/>
      <c r="AH8" s="70"/>
      <c r="AI8" s="69"/>
      <c r="AJ8" s="70"/>
      <c r="AK8" s="69"/>
      <c r="AL8" s="70"/>
      <c r="AM8" s="69"/>
      <c r="AN8" s="70"/>
      <c r="AO8" s="483">
        <v>4.5</v>
      </c>
      <c r="AP8" s="70"/>
      <c r="AQ8" s="69"/>
      <c r="AR8" s="70"/>
      <c r="AS8" s="69"/>
      <c r="AT8" s="760"/>
      <c r="AU8" s="750"/>
      <c r="AV8" s="826"/>
      <c r="AW8" s="571"/>
      <c r="AX8" s="817"/>
    </row>
    <row r="9" spans="1:50" ht="18.75" customHeight="1">
      <c r="A9" s="821" t="s">
        <v>247</v>
      </c>
      <c r="B9" s="59">
        <v>6</v>
      </c>
      <c r="C9" s="88">
        <v>7</v>
      </c>
      <c r="D9" s="61">
        <v>5</v>
      </c>
      <c r="E9" s="60"/>
      <c r="F9" s="61">
        <v>7</v>
      </c>
      <c r="G9" s="60">
        <v>6</v>
      </c>
      <c r="H9" s="61"/>
      <c r="I9" s="60">
        <v>6</v>
      </c>
      <c r="J9" s="61">
        <v>7</v>
      </c>
      <c r="K9" s="60">
        <v>7</v>
      </c>
      <c r="L9" s="61">
        <v>2</v>
      </c>
      <c r="M9" s="60"/>
      <c r="N9" s="61">
        <v>3</v>
      </c>
      <c r="O9" s="60"/>
      <c r="P9" s="61">
        <v>7</v>
      </c>
      <c r="Q9" s="60"/>
      <c r="R9" s="60">
        <v>5</v>
      </c>
      <c r="S9" s="61"/>
      <c r="T9" s="60">
        <v>7</v>
      </c>
      <c r="U9" s="61"/>
      <c r="V9" s="61"/>
      <c r="W9" s="60"/>
      <c r="X9" s="61"/>
      <c r="Y9" s="60"/>
      <c r="Z9" s="61">
        <v>7</v>
      </c>
      <c r="AA9" s="60"/>
      <c r="AB9" s="61">
        <v>7</v>
      </c>
      <c r="AC9" s="60"/>
      <c r="AD9" s="61">
        <v>6</v>
      </c>
      <c r="AE9" s="72">
        <v>5</v>
      </c>
      <c r="AF9" s="61">
        <v>7</v>
      </c>
      <c r="AG9" s="619">
        <v>10.5</v>
      </c>
      <c r="AH9" s="61">
        <v>6</v>
      </c>
      <c r="AI9" s="60">
        <v>5</v>
      </c>
      <c r="AJ9" s="61"/>
      <c r="AK9" s="60">
        <v>7</v>
      </c>
      <c r="AL9" s="61">
        <v>6</v>
      </c>
      <c r="AM9" s="60">
        <v>8</v>
      </c>
      <c r="AN9" s="61"/>
      <c r="AO9" s="60"/>
      <c r="AP9" s="61"/>
      <c r="AQ9" s="60"/>
      <c r="AR9" s="61"/>
      <c r="AS9" s="60">
        <v>7</v>
      </c>
      <c r="AT9" s="651"/>
      <c r="AU9" s="751">
        <v>10.5</v>
      </c>
      <c r="AV9" s="824">
        <f>SUM(B9:AU11)</f>
        <v>212.5</v>
      </c>
      <c r="AW9" s="569">
        <f>COUNTIF(B9:AU11,"&gt;0")</f>
        <v>37</v>
      </c>
      <c r="AX9" s="815">
        <f>RANK(AV9,AV$3:AV$23,0)</f>
        <v>4</v>
      </c>
    </row>
    <row r="10" spans="1:50" ht="16.5" customHeight="1">
      <c r="A10" s="822"/>
      <c r="B10" s="62"/>
      <c r="C10" s="89"/>
      <c r="D10" s="64">
        <v>4</v>
      </c>
      <c r="E10" s="63"/>
      <c r="F10" s="64"/>
      <c r="G10" s="63">
        <v>1</v>
      </c>
      <c r="H10" s="64"/>
      <c r="I10" s="63">
        <v>4</v>
      </c>
      <c r="J10" s="64">
        <v>6</v>
      </c>
      <c r="K10" s="63">
        <v>4</v>
      </c>
      <c r="L10" s="64">
        <v>1</v>
      </c>
      <c r="M10" s="63"/>
      <c r="N10" s="64"/>
      <c r="O10" s="63"/>
      <c r="P10" s="64">
        <v>6</v>
      </c>
      <c r="Q10" s="63"/>
      <c r="R10" s="63"/>
      <c r="S10" s="64"/>
      <c r="T10" s="63"/>
      <c r="U10" s="64"/>
      <c r="V10" s="64"/>
      <c r="W10" s="63"/>
      <c r="X10" s="64"/>
      <c r="Y10" s="63"/>
      <c r="Z10" s="64">
        <v>5</v>
      </c>
      <c r="AA10" s="63"/>
      <c r="AB10" s="64"/>
      <c r="AC10" s="63"/>
      <c r="AD10" s="64"/>
      <c r="AE10" s="73"/>
      <c r="AF10" s="64"/>
      <c r="AG10" s="73"/>
      <c r="AH10" s="64"/>
      <c r="AI10" s="63"/>
      <c r="AJ10" s="64"/>
      <c r="AK10" s="63"/>
      <c r="AL10" s="64"/>
      <c r="AM10" s="63"/>
      <c r="AN10" s="64"/>
      <c r="AO10" s="63"/>
      <c r="AP10" s="64"/>
      <c r="AQ10" s="63"/>
      <c r="AR10" s="64"/>
      <c r="AS10" s="63"/>
      <c r="AT10" s="652"/>
      <c r="AU10" s="752">
        <v>7.5</v>
      </c>
      <c r="AV10" s="825"/>
      <c r="AW10" s="570"/>
      <c r="AX10" s="816"/>
    </row>
    <row r="11" spans="1:50" ht="18.75" customHeight="1" thickBot="1">
      <c r="A11" s="823"/>
      <c r="B11" s="65"/>
      <c r="C11" s="90"/>
      <c r="D11" s="67">
        <v>3</v>
      </c>
      <c r="E11" s="66"/>
      <c r="F11" s="67"/>
      <c r="G11" s="66"/>
      <c r="H11" s="67"/>
      <c r="I11" s="66"/>
      <c r="J11" s="67"/>
      <c r="K11" s="66"/>
      <c r="L11" s="67"/>
      <c r="M11" s="66"/>
      <c r="N11" s="67"/>
      <c r="O11" s="66"/>
      <c r="P11" s="67"/>
      <c r="Q11" s="66"/>
      <c r="R11" s="66"/>
      <c r="S11" s="67"/>
      <c r="T11" s="66"/>
      <c r="U11" s="67"/>
      <c r="V11" s="67"/>
      <c r="W11" s="66"/>
      <c r="X11" s="67"/>
      <c r="Y11" s="66"/>
      <c r="Z11" s="67">
        <v>4</v>
      </c>
      <c r="AA11" s="66"/>
      <c r="AB11" s="67"/>
      <c r="AC11" s="66"/>
      <c r="AD11" s="67"/>
      <c r="AE11" s="74"/>
      <c r="AF11" s="67"/>
      <c r="AG11" s="74"/>
      <c r="AH11" s="67"/>
      <c r="AI11" s="66"/>
      <c r="AJ11" s="67"/>
      <c r="AK11" s="66"/>
      <c r="AL11" s="67"/>
      <c r="AM11" s="66"/>
      <c r="AN11" s="67"/>
      <c r="AO11" s="66"/>
      <c r="AP11" s="67"/>
      <c r="AQ11" s="66"/>
      <c r="AR11" s="67"/>
      <c r="AS11" s="66"/>
      <c r="AT11" s="761"/>
      <c r="AU11" s="753"/>
      <c r="AV11" s="826"/>
      <c r="AW11" s="571"/>
      <c r="AX11" s="817"/>
    </row>
    <row r="12" spans="1:50" ht="18.75" customHeight="1">
      <c r="A12" s="829" t="s">
        <v>248</v>
      </c>
      <c r="B12" s="59">
        <v>5</v>
      </c>
      <c r="C12" s="88">
        <v>6</v>
      </c>
      <c r="D12" s="61">
        <v>8</v>
      </c>
      <c r="E12" s="60">
        <v>6</v>
      </c>
      <c r="F12" s="61">
        <v>6</v>
      </c>
      <c r="G12" s="60"/>
      <c r="H12" s="61">
        <v>8</v>
      </c>
      <c r="I12" s="60">
        <v>3</v>
      </c>
      <c r="J12" s="61"/>
      <c r="K12" s="60"/>
      <c r="L12" s="61"/>
      <c r="M12" s="60"/>
      <c r="N12" s="61"/>
      <c r="O12" s="60">
        <v>4</v>
      </c>
      <c r="P12" s="61"/>
      <c r="Q12" s="60"/>
      <c r="R12" s="60">
        <v>1</v>
      </c>
      <c r="S12" s="61">
        <v>6</v>
      </c>
      <c r="T12" s="60"/>
      <c r="U12" s="61">
        <v>8</v>
      </c>
      <c r="V12" s="61"/>
      <c r="W12" s="60"/>
      <c r="X12" s="61"/>
      <c r="Y12" s="60"/>
      <c r="Z12" s="61">
        <v>8</v>
      </c>
      <c r="AA12" s="60"/>
      <c r="AB12" s="61"/>
      <c r="AC12" s="60"/>
      <c r="AD12" s="324"/>
      <c r="AE12" s="72">
        <v>12</v>
      </c>
      <c r="AF12" s="61"/>
      <c r="AG12" s="72">
        <v>5</v>
      </c>
      <c r="AH12" s="61">
        <v>7</v>
      </c>
      <c r="AI12" s="60">
        <v>2</v>
      </c>
      <c r="AJ12" s="61">
        <v>6</v>
      </c>
      <c r="AK12" s="60"/>
      <c r="AL12" s="61"/>
      <c r="AM12" s="60">
        <v>5</v>
      </c>
      <c r="AN12" s="61">
        <v>12</v>
      </c>
      <c r="AO12" s="481">
        <v>10.5</v>
      </c>
      <c r="AP12" s="61">
        <v>7</v>
      </c>
      <c r="AQ12" s="60">
        <v>7</v>
      </c>
      <c r="AR12" s="61">
        <v>6</v>
      </c>
      <c r="AS12" s="60">
        <v>4</v>
      </c>
      <c r="AT12" s="651">
        <v>16</v>
      </c>
      <c r="AU12" s="748"/>
      <c r="AV12" s="824">
        <f>SUM(B12:AU14)</f>
        <v>206</v>
      </c>
      <c r="AW12" s="569">
        <f>COUNTIF(B12:AU14,"&gt;0")</f>
        <v>32</v>
      </c>
      <c r="AX12" s="815">
        <f>RANK(AV12,AV$3:AV$23,0)</f>
        <v>5</v>
      </c>
    </row>
    <row r="13" spans="1:50" ht="18.75" customHeight="1">
      <c r="A13" s="830"/>
      <c r="B13" s="62"/>
      <c r="C13" s="89"/>
      <c r="D13" s="64"/>
      <c r="E13" s="63"/>
      <c r="F13" s="64"/>
      <c r="G13" s="63"/>
      <c r="H13" s="64">
        <v>2</v>
      </c>
      <c r="I13" s="63">
        <v>1</v>
      </c>
      <c r="J13" s="64"/>
      <c r="K13" s="63"/>
      <c r="L13" s="64"/>
      <c r="M13" s="63"/>
      <c r="N13" s="64"/>
      <c r="O13" s="63"/>
      <c r="P13" s="64"/>
      <c r="Q13" s="63"/>
      <c r="R13" s="63"/>
      <c r="S13" s="64">
        <v>5</v>
      </c>
      <c r="T13" s="63"/>
      <c r="U13" s="64">
        <v>6</v>
      </c>
      <c r="V13" s="64"/>
      <c r="W13" s="63"/>
      <c r="X13" s="64"/>
      <c r="Y13" s="63"/>
      <c r="Z13" s="64"/>
      <c r="AA13" s="63"/>
      <c r="AB13" s="64"/>
      <c r="AC13" s="63"/>
      <c r="AD13" s="64"/>
      <c r="AE13" s="63">
        <v>7</v>
      </c>
      <c r="AF13" s="64"/>
      <c r="AG13" s="73"/>
      <c r="AH13" s="64"/>
      <c r="AI13" s="63"/>
      <c r="AJ13" s="64"/>
      <c r="AK13" s="63"/>
      <c r="AL13" s="64"/>
      <c r="AM13" s="63"/>
      <c r="AN13" s="64"/>
      <c r="AO13" s="482">
        <v>7.5</v>
      </c>
      <c r="AP13" s="64"/>
      <c r="AQ13" s="63"/>
      <c r="AR13" s="64"/>
      <c r="AS13" s="63"/>
      <c r="AT13" s="652">
        <v>9</v>
      </c>
      <c r="AU13" s="749"/>
      <c r="AV13" s="825"/>
      <c r="AW13" s="570"/>
      <c r="AX13" s="816"/>
    </row>
    <row r="14" spans="1:50" ht="18.75" customHeight="1" thickBot="1">
      <c r="A14" s="831"/>
      <c r="B14" s="68"/>
      <c r="C14" s="91"/>
      <c r="D14" s="70"/>
      <c r="E14" s="69"/>
      <c r="F14" s="70"/>
      <c r="G14" s="69"/>
      <c r="H14" s="70"/>
      <c r="I14" s="69"/>
      <c r="J14" s="70"/>
      <c r="K14" s="69"/>
      <c r="L14" s="70"/>
      <c r="M14" s="69"/>
      <c r="N14" s="70"/>
      <c r="O14" s="69"/>
      <c r="P14" s="70"/>
      <c r="Q14" s="69"/>
      <c r="R14" s="69"/>
      <c r="S14" s="70"/>
      <c r="T14" s="69"/>
      <c r="U14" s="70"/>
      <c r="V14" s="70"/>
      <c r="W14" s="69"/>
      <c r="X14" s="70"/>
      <c r="Y14" s="69"/>
      <c r="Z14" s="70"/>
      <c r="AA14" s="69"/>
      <c r="AB14" s="70"/>
      <c r="AC14" s="69"/>
      <c r="AD14" s="70"/>
      <c r="AE14" s="75"/>
      <c r="AF14" s="70"/>
      <c r="AG14" s="75"/>
      <c r="AH14" s="70"/>
      <c r="AI14" s="69"/>
      <c r="AJ14" s="70"/>
      <c r="AK14" s="69"/>
      <c r="AL14" s="70"/>
      <c r="AM14" s="69"/>
      <c r="AN14" s="70"/>
      <c r="AO14" s="69"/>
      <c r="AP14" s="70"/>
      <c r="AQ14" s="69"/>
      <c r="AR14" s="70"/>
      <c r="AS14" s="69"/>
      <c r="AT14" s="760"/>
      <c r="AU14" s="750"/>
      <c r="AV14" s="826"/>
      <c r="AW14" s="571"/>
      <c r="AX14" s="817"/>
    </row>
    <row r="15" spans="1:50" ht="18.75" customHeight="1">
      <c r="A15" s="821" t="s">
        <v>240</v>
      </c>
      <c r="B15" s="59"/>
      <c r="C15" s="88">
        <v>8</v>
      </c>
      <c r="D15" s="61"/>
      <c r="E15" s="60">
        <v>4</v>
      </c>
      <c r="F15" s="61">
        <v>2</v>
      </c>
      <c r="G15" s="60">
        <v>5</v>
      </c>
      <c r="H15" s="61"/>
      <c r="I15" s="60">
        <v>5</v>
      </c>
      <c r="J15" s="61"/>
      <c r="K15" s="60"/>
      <c r="L15" s="61"/>
      <c r="M15" s="60">
        <v>7</v>
      </c>
      <c r="N15" s="61"/>
      <c r="O15" s="60">
        <v>8</v>
      </c>
      <c r="P15" s="61"/>
      <c r="Q15" s="60"/>
      <c r="R15" s="60">
        <v>2</v>
      </c>
      <c r="S15" s="61">
        <v>3</v>
      </c>
      <c r="T15" s="60">
        <v>8</v>
      </c>
      <c r="U15" s="61">
        <v>5</v>
      </c>
      <c r="V15" s="61"/>
      <c r="W15" s="60">
        <v>4</v>
      </c>
      <c r="X15" s="61"/>
      <c r="Y15" s="60">
        <v>3</v>
      </c>
      <c r="Z15" s="61"/>
      <c r="AA15" s="60">
        <v>4</v>
      </c>
      <c r="AB15" s="61"/>
      <c r="AC15" s="60">
        <v>7</v>
      </c>
      <c r="AD15" s="61">
        <v>5</v>
      </c>
      <c r="AE15" s="72">
        <v>4</v>
      </c>
      <c r="AF15" s="61"/>
      <c r="AG15" s="72">
        <v>6</v>
      </c>
      <c r="AH15" s="61"/>
      <c r="AI15" s="60"/>
      <c r="AJ15" s="61">
        <v>5</v>
      </c>
      <c r="AK15" s="60"/>
      <c r="AL15" s="61"/>
      <c r="AM15" s="60"/>
      <c r="AN15" s="492">
        <v>10.5</v>
      </c>
      <c r="AO15" s="60">
        <v>2</v>
      </c>
      <c r="AP15" s="61"/>
      <c r="AQ15" s="60">
        <v>6</v>
      </c>
      <c r="AR15" s="61">
        <v>5</v>
      </c>
      <c r="AS15" s="60">
        <v>6</v>
      </c>
      <c r="AT15" s="651"/>
      <c r="AU15" s="748"/>
      <c r="AV15" s="824">
        <f>SUM(B15:AU17)</f>
        <v>161.5</v>
      </c>
      <c r="AW15" s="569">
        <f>COUNTIF(B15:AU17,"&gt;0")</f>
        <v>35</v>
      </c>
      <c r="AX15" s="815">
        <f>RANK(AV15,AV$3:AV$23,0)</f>
        <v>6</v>
      </c>
    </row>
    <row r="16" spans="1:50" ht="18.75" customHeight="1">
      <c r="A16" s="822"/>
      <c r="B16" s="62"/>
      <c r="C16" s="89">
        <v>5</v>
      </c>
      <c r="D16" s="64"/>
      <c r="E16" s="63"/>
      <c r="F16" s="64"/>
      <c r="G16" s="63">
        <v>4</v>
      </c>
      <c r="H16" s="64"/>
      <c r="I16" s="63">
        <v>2</v>
      </c>
      <c r="J16" s="64"/>
      <c r="K16" s="63"/>
      <c r="L16" s="64"/>
      <c r="M16" s="63">
        <v>4</v>
      </c>
      <c r="N16" s="64"/>
      <c r="O16" s="63">
        <v>3</v>
      </c>
      <c r="P16" s="64"/>
      <c r="Q16" s="63"/>
      <c r="R16" s="63">
        <v>1</v>
      </c>
      <c r="S16" s="64"/>
      <c r="T16" s="63">
        <v>5</v>
      </c>
      <c r="U16" s="64"/>
      <c r="V16" s="64"/>
      <c r="W16" s="63"/>
      <c r="X16" s="64"/>
      <c r="Y16" s="63"/>
      <c r="Z16" s="64"/>
      <c r="AA16" s="63">
        <v>3</v>
      </c>
      <c r="AB16" s="64"/>
      <c r="AC16" s="63">
        <v>4</v>
      </c>
      <c r="AD16" s="64"/>
      <c r="AE16" s="73"/>
      <c r="AF16" s="64"/>
      <c r="AG16" s="73"/>
      <c r="AH16" s="64"/>
      <c r="AI16" s="63"/>
      <c r="AJ16" s="64"/>
      <c r="AK16" s="63"/>
      <c r="AL16" s="64"/>
      <c r="AM16" s="326"/>
      <c r="AN16" s="64"/>
      <c r="AO16" s="491"/>
      <c r="AP16" s="64"/>
      <c r="AQ16" s="63"/>
      <c r="AR16" s="64"/>
      <c r="AS16" s="63"/>
      <c r="AT16" s="652"/>
      <c r="AU16" s="749"/>
      <c r="AV16" s="825"/>
      <c r="AW16" s="570"/>
      <c r="AX16" s="816"/>
    </row>
    <row r="17" spans="1:56" ht="18.75" customHeight="1" thickBot="1">
      <c r="A17" s="823"/>
      <c r="B17" s="68"/>
      <c r="C17" s="91">
        <v>4</v>
      </c>
      <c r="D17" s="70"/>
      <c r="E17" s="69"/>
      <c r="F17" s="70"/>
      <c r="G17" s="69">
        <v>2</v>
      </c>
      <c r="H17" s="70"/>
      <c r="I17" s="69"/>
      <c r="J17" s="70"/>
      <c r="K17" s="69"/>
      <c r="L17" s="70"/>
      <c r="M17" s="69"/>
      <c r="N17" s="70"/>
      <c r="O17" s="69"/>
      <c r="P17" s="70"/>
      <c r="Q17" s="69"/>
      <c r="R17" s="69"/>
      <c r="S17" s="70"/>
      <c r="T17" s="69"/>
      <c r="U17" s="70"/>
      <c r="V17" s="70"/>
      <c r="W17" s="69"/>
      <c r="X17" s="70"/>
      <c r="Y17" s="69"/>
      <c r="Z17" s="70"/>
      <c r="AA17" s="69"/>
      <c r="AB17" s="70"/>
      <c r="AC17" s="69"/>
      <c r="AD17" s="70"/>
      <c r="AE17" s="75"/>
      <c r="AF17" s="70"/>
      <c r="AG17" s="75"/>
      <c r="AH17" s="70"/>
      <c r="AI17" s="69"/>
      <c r="AJ17" s="70"/>
      <c r="AK17" s="69"/>
      <c r="AL17" s="70"/>
      <c r="AM17" s="69"/>
      <c r="AN17" s="493"/>
      <c r="AO17" s="69"/>
      <c r="AP17" s="70"/>
      <c r="AQ17" s="69"/>
      <c r="AR17" s="70"/>
      <c r="AS17" s="69"/>
      <c r="AT17" s="760"/>
      <c r="AU17" s="750"/>
      <c r="AV17" s="826"/>
      <c r="AW17" s="571"/>
      <c r="AX17" s="817"/>
      <c r="BD17" s="345"/>
    </row>
    <row r="18" spans="1:50" ht="18.75" customHeight="1">
      <c r="A18" s="821" t="s">
        <v>249</v>
      </c>
      <c r="B18" s="59">
        <v>4</v>
      </c>
      <c r="C18" s="88"/>
      <c r="D18" s="61">
        <v>2</v>
      </c>
      <c r="E18" s="60">
        <v>3</v>
      </c>
      <c r="F18" s="61">
        <v>4</v>
      </c>
      <c r="G18" s="60"/>
      <c r="H18" s="61">
        <v>4</v>
      </c>
      <c r="I18" s="60"/>
      <c r="J18" s="61">
        <v>4</v>
      </c>
      <c r="K18" s="60">
        <v>3</v>
      </c>
      <c r="L18" s="61">
        <v>5</v>
      </c>
      <c r="M18" s="60"/>
      <c r="N18" s="61">
        <v>4</v>
      </c>
      <c r="O18" s="60">
        <v>2</v>
      </c>
      <c r="P18" s="61"/>
      <c r="Q18" s="60"/>
      <c r="R18" s="60">
        <v>3</v>
      </c>
      <c r="S18" s="61"/>
      <c r="T18" s="60">
        <v>8</v>
      </c>
      <c r="U18" s="61">
        <v>3</v>
      </c>
      <c r="V18" s="61">
        <v>6</v>
      </c>
      <c r="W18" s="60"/>
      <c r="X18" s="61">
        <v>6</v>
      </c>
      <c r="Y18" s="60"/>
      <c r="Z18" s="61"/>
      <c r="AA18" s="60">
        <v>1</v>
      </c>
      <c r="AB18" s="61"/>
      <c r="AC18" s="60">
        <v>3</v>
      </c>
      <c r="AD18" s="61"/>
      <c r="AE18" s="76">
        <v>6</v>
      </c>
      <c r="AF18" s="61"/>
      <c r="AG18" s="60"/>
      <c r="AH18" s="61">
        <v>5</v>
      </c>
      <c r="AI18" s="60">
        <v>1</v>
      </c>
      <c r="AJ18" s="61"/>
      <c r="AK18" s="60">
        <v>6</v>
      </c>
      <c r="AL18" s="61">
        <v>5</v>
      </c>
      <c r="AM18" s="60"/>
      <c r="AN18" s="61">
        <v>12</v>
      </c>
      <c r="AO18" s="60"/>
      <c r="AP18" s="61">
        <v>5</v>
      </c>
      <c r="AQ18" s="60">
        <v>5</v>
      </c>
      <c r="AR18" s="61"/>
      <c r="AS18" s="60"/>
      <c r="AT18" s="651"/>
      <c r="AU18" s="748">
        <v>6</v>
      </c>
      <c r="AV18" s="824">
        <f>SUM(B18:AU20)</f>
        <v>130</v>
      </c>
      <c r="AW18" s="569">
        <f>COUNTIF(B18:AU20,"&gt;0")</f>
        <v>33</v>
      </c>
      <c r="AX18" s="815">
        <f>RANK(AV18,AV$3:AV$23,0)</f>
        <v>7</v>
      </c>
    </row>
    <row r="19" spans="1:50" ht="18.75" customHeight="1">
      <c r="A19" s="822"/>
      <c r="B19" s="62">
        <v>3</v>
      </c>
      <c r="C19" s="89"/>
      <c r="D19" s="64"/>
      <c r="E19" s="63"/>
      <c r="F19" s="64">
        <v>1</v>
      </c>
      <c r="G19" s="63"/>
      <c r="H19" s="64">
        <v>1</v>
      </c>
      <c r="I19" s="63"/>
      <c r="J19" s="64"/>
      <c r="K19" s="63"/>
      <c r="L19" s="64">
        <v>4</v>
      </c>
      <c r="M19" s="63"/>
      <c r="N19" s="64">
        <v>2</v>
      </c>
      <c r="O19" s="63"/>
      <c r="P19" s="64"/>
      <c r="Q19" s="63"/>
      <c r="R19" s="63"/>
      <c r="S19" s="64"/>
      <c r="T19" s="63"/>
      <c r="U19" s="64"/>
      <c r="V19" s="64"/>
      <c r="W19" s="63"/>
      <c r="X19" s="64"/>
      <c r="Y19" s="63"/>
      <c r="Z19" s="64"/>
      <c r="AA19" s="63"/>
      <c r="AB19" s="64"/>
      <c r="AC19" s="63">
        <v>2</v>
      </c>
      <c r="AD19" s="64"/>
      <c r="AE19" s="63"/>
      <c r="AF19" s="64"/>
      <c r="AG19" s="63"/>
      <c r="AH19" s="64"/>
      <c r="AI19" s="63"/>
      <c r="AJ19" s="64"/>
      <c r="AK19" s="63"/>
      <c r="AL19" s="64"/>
      <c r="AM19" s="63"/>
      <c r="AN19" s="64"/>
      <c r="AO19" s="63"/>
      <c r="AP19" s="64"/>
      <c r="AQ19" s="63"/>
      <c r="AR19" s="64"/>
      <c r="AS19" s="63"/>
      <c r="AT19" s="652"/>
      <c r="AU19" s="749"/>
      <c r="AV19" s="825"/>
      <c r="AW19" s="570"/>
      <c r="AX19" s="816"/>
    </row>
    <row r="20" spans="1:50" ht="18.75" customHeight="1" thickBot="1">
      <c r="A20" s="823"/>
      <c r="B20" s="68"/>
      <c r="C20" s="91"/>
      <c r="D20" s="70"/>
      <c r="E20" s="69"/>
      <c r="F20" s="70"/>
      <c r="G20" s="69"/>
      <c r="H20" s="70"/>
      <c r="I20" s="69"/>
      <c r="J20" s="70"/>
      <c r="K20" s="69"/>
      <c r="L20" s="70"/>
      <c r="M20" s="69"/>
      <c r="N20" s="70">
        <v>1</v>
      </c>
      <c r="O20" s="69"/>
      <c r="P20" s="70"/>
      <c r="Q20" s="69"/>
      <c r="R20" s="69"/>
      <c r="S20" s="70"/>
      <c r="T20" s="69"/>
      <c r="U20" s="70"/>
      <c r="V20" s="70"/>
      <c r="W20" s="69"/>
      <c r="X20" s="70"/>
      <c r="Y20" s="69"/>
      <c r="Z20" s="70"/>
      <c r="AA20" s="69"/>
      <c r="AB20" s="70"/>
      <c r="AC20" s="69"/>
      <c r="AD20" s="70"/>
      <c r="AE20" s="69"/>
      <c r="AF20" s="70"/>
      <c r="AG20" s="69"/>
      <c r="AH20" s="70"/>
      <c r="AI20" s="69"/>
      <c r="AJ20" s="70"/>
      <c r="AK20" s="69"/>
      <c r="AL20" s="70"/>
      <c r="AM20" s="69"/>
      <c r="AN20" s="70"/>
      <c r="AO20" s="69"/>
      <c r="AP20" s="70"/>
      <c r="AQ20" s="69"/>
      <c r="AR20" s="70"/>
      <c r="AS20" s="69"/>
      <c r="AT20" s="760"/>
      <c r="AU20" s="750"/>
      <c r="AV20" s="826"/>
      <c r="AW20" s="571"/>
      <c r="AX20" s="817"/>
    </row>
    <row r="21" spans="1:50" ht="18.75" customHeight="1">
      <c r="A21" s="821" t="s">
        <v>250</v>
      </c>
      <c r="B21" s="59"/>
      <c r="C21" s="88"/>
      <c r="D21" s="61">
        <v>6</v>
      </c>
      <c r="E21" s="60"/>
      <c r="F21" s="61">
        <v>5</v>
      </c>
      <c r="G21" s="60">
        <v>3</v>
      </c>
      <c r="H21" s="61">
        <v>3</v>
      </c>
      <c r="I21" s="60"/>
      <c r="J21" s="61">
        <v>7</v>
      </c>
      <c r="K21" s="60">
        <v>5</v>
      </c>
      <c r="L21" s="61">
        <v>7</v>
      </c>
      <c r="M21" s="60">
        <v>5</v>
      </c>
      <c r="N21" s="61">
        <v>6</v>
      </c>
      <c r="O21" s="60">
        <v>6</v>
      </c>
      <c r="P21" s="61">
        <v>8</v>
      </c>
      <c r="Q21" s="60">
        <v>8</v>
      </c>
      <c r="R21" s="60">
        <v>8</v>
      </c>
      <c r="S21" s="61">
        <v>7</v>
      </c>
      <c r="T21" s="60"/>
      <c r="U21" s="61">
        <v>7</v>
      </c>
      <c r="V21" s="61">
        <v>7</v>
      </c>
      <c r="W21" s="60">
        <v>8</v>
      </c>
      <c r="X21" s="61">
        <v>8</v>
      </c>
      <c r="Y21" s="60">
        <v>6</v>
      </c>
      <c r="Z21" s="61"/>
      <c r="AA21" s="60">
        <v>6</v>
      </c>
      <c r="AB21" s="61"/>
      <c r="AC21" s="60">
        <v>7</v>
      </c>
      <c r="AD21" s="61"/>
      <c r="AE21" s="60">
        <v>3</v>
      </c>
      <c r="AF21" s="61"/>
      <c r="AG21" s="60"/>
      <c r="AH21" s="61">
        <v>7</v>
      </c>
      <c r="AI21" s="60">
        <v>6</v>
      </c>
      <c r="AJ21" s="61">
        <v>7</v>
      </c>
      <c r="AK21" s="60">
        <v>8</v>
      </c>
      <c r="AL21" s="61">
        <v>8</v>
      </c>
      <c r="AM21" s="60">
        <v>6</v>
      </c>
      <c r="AN21" s="61"/>
      <c r="AO21" s="60">
        <v>9</v>
      </c>
      <c r="AP21" s="61"/>
      <c r="AQ21" s="60"/>
      <c r="AR21" s="61">
        <v>7</v>
      </c>
      <c r="AS21" s="60">
        <v>5</v>
      </c>
      <c r="AT21" s="651">
        <v>9</v>
      </c>
      <c r="AU21" s="748">
        <v>12</v>
      </c>
      <c r="AV21" s="824">
        <f>SUM(B21:AU23)</f>
        <v>253</v>
      </c>
      <c r="AW21" s="569">
        <f>COUNTIF(B21:AU23,"&gt;0")</f>
        <v>40</v>
      </c>
      <c r="AX21" s="815">
        <f>RANK(AV21,AV$3:AV$23,0)</f>
        <v>2</v>
      </c>
    </row>
    <row r="22" spans="1:50" ht="16.5" customHeight="1">
      <c r="A22" s="822"/>
      <c r="B22" s="62"/>
      <c r="C22" s="89"/>
      <c r="D22" s="64"/>
      <c r="E22" s="63"/>
      <c r="F22" s="64"/>
      <c r="G22" s="63"/>
      <c r="H22" s="64"/>
      <c r="I22" s="63"/>
      <c r="J22" s="64">
        <v>5</v>
      </c>
      <c r="K22" s="63"/>
      <c r="L22" s="64"/>
      <c r="M22" s="63"/>
      <c r="N22" s="64"/>
      <c r="O22" s="63">
        <v>5</v>
      </c>
      <c r="P22" s="64"/>
      <c r="Q22" s="63"/>
      <c r="R22" s="63">
        <v>7</v>
      </c>
      <c r="S22" s="64"/>
      <c r="T22" s="63"/>
      <c r="U22" s="64"/>
      <c r="V22" s="64"/>
      <c r="W22" s="63"/>
      <c r="X22" s="64"/>
      <c r="Y22" s="63"/>
      <c r="Z22" s="64"/>
      <c r="AA22" s="63">
        <v>3</v>
      </c>
      <c r="AB22" s="64"/>
      <c r="AC22" s="63">
        <v>5</v>
      </c>
      <c r="AD22" s="64"/>
      <c r="AE22" s="63"/>
      <c r="AF22" s="64"/>
      <c r="AG22" s="63"/>
      <c r="AH22" s="64"/>
      <c r="AI22" s="63"/>
      <c r="AJ22" s="64">
        <v>6</v>
      </c>
      <c r="AK22" s="63"/>
      <c r="AL22" s="64"/>
      <c r="AM22" s="63"/>
      <c r="AN22" s="64"/>
      <c r="AO22" s="63"/>
      <c r="AP22" s="64"/>
      <c r="AQ22" s="63"/>
      <c r="AR22" s="64"/>
      <c r="AS22" s="63"/>
      <c r="AT22" s="652"/>
      <c r="AU22" s="749"/>
      <c r="AV22" s="825"/>
      <c r="AW22" s="570"/>
      <c r="AX22" s="816"/>
    </row>
    <row r="23" spans="1:50" ht="18.75" customHeight="1" thickBot="1">
      <c r="A23" s="823"/>
      <c r="B23" s="68"/>
      <c r="C23" s="91"/>
      <c r="D23" s="70"/>
      <c r="E23" s="69"/>
      <c r="F23" s="70"/>
      <c r="G23" s="69"/>
      <c r="H23" s="70"/>
      <c r="I23" s="69"/>
      <c r="J23" s="70"/>
      <c r="K23" s="69"/>
      <c r="L23" s="70"/>
      <c r="M23" s="69"/>
      <c r="N23" s="70"/>
      <c r="O23" s="69"/>
      <c r="P23" s="70"/>
      <c r="Q23" s="69"/>
      <c r="R23" s="69"/>
      <c r="S23" s="70"/>
      <c r="T23" s="69"/>
      <c r="U23" s="70"/>
      <c r="V23" s="70"/>
      <c r="W23" s="69"/>
      <c r="X23" s="70"/>
      <c r="Y23" s="69"/>
      <c r="Z23" s="70"/>
      <c r="AA23" s="69">
        <v>2</v>
      </c>
      <c r="AB23" s="70"/>
      <c r="AC23" s="69"/>
      <c r="AD23" s="70"/>
      <c r="AE23" s="69"/>
      <c r="AF23" s="70"/>
      <c r="AG23" s="69"/>
      <c r="AH23" s="70"/>
      <c r="AI23" s="69"/>
      <c r="AJ23" s="70"/>
      <c r="AK23" s="69"/>
      <c r="AL23" s="70"/>
      <c r="AM23" s="69"/>
      <c r="AN23" s="70"/>
      <c r="AO23" s="69"/>
      <c r="AP23" s="70"/>
      <c r="AQ23" s="69"/>
      <c r="AR23" s="70"/>
      <c r="AS23" s="69"/>
      <c r="AT23" s="760"/>
      <c r="AU23" s="750"/>
      <c r="AV23" s="826"/>
      <c r="AW23" s="571"/>
      <c r="AX23" s="817"/>
    </row>
    <row r="24" spans="1:107" ht="18.75" customHeight="1" hidden="1">
      <c r="A24" s="818" t="s">
        <v>217</v>
      </c>
      <c r="B24" s="59"/>
      <c r="C24" s="60"/>
      <c r="D24" s="61"/>
      <c r="E24" s="60"/>
      <c r="F24" s="61"/>
      <c r="G24" s="60"/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0"/>
      <c r="S24" s="61"/>
      <c r="T24" s="60"/>
      <c r="U24" s="61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61"/>
      <c r="AG24" s="60"/>
      <c r="AH24" s="61"/>
      <c r="AI24" s="60"/>
      <c r="AJ24" s="61"/>
      <c r="AK24" s="60"/>
      <c r="AL24" s="61"/>
      <c r="AM24" s="60"/>
      <c r="AN24" s="61"/>
      <c r="AO24" s="60"/>
      <c r="AP24" s="61"/>
      <c r="AQ24" s="325"/>
      <c r="AR24" s="61"/>
      <c r="AS24" s="325"/>
      <c r="AT24" s="61"/>
      <c r="AU24" s="325"/>
      <c r="AV24" s="810">
        <f>SUM(B24:AS26)</f>
        <v>0</v>
      </c>
      <c r="AW24" s="810">
        <f>COUNTIF(B24:AS26,"&gt;0")</f>
        <v>0</v>
      </c>
      <c r="AX24" s="815">
        <v>8</v>
      </c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</row>
    <row r="25" spans="1:107" ht="18.75" customHeight="1" hidden="1">
      <c r="A25" s="819"/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3"/>
      <c r="S25" s="64"/>
      <c r="T25" s="63"/>
      <c r="U25" s="64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3"/>
      <c r="AL25" s="64"/>
      <c r="AM25" s="63"/>
      <c r="AN25" s="64"/>
      <c r="AO25" s="63"/>
      <c r="AP25" s="64"/>
      <c r="AQ25" s="326"/>
      <c r="AR25" s="64"/>
      <c r="AS25" s="326"/>
      <c r="AT25" s="64"/>
      <c r="AU25" s="326"/>
      <c r="AV25" s="811"/>
      <c r="AW25" s="813"/>
      <c r="AX25" s="81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</row>
    <row r="26" spans="1:107" ht="18.75" customHeight="1" hidden="1" thickBot="1">
      <c r="A26" s="820"/>
      <c r="B26" s="68"/>
      <c r="C26" s="91"/>
      <c r="D26" s="70"/>
      <c r="E26" s="69"/>
      <c r="F26" s="70"/>
      <c r="G26" s="69"/>
      <c r="H26" s="70"/>
      <c r="I26" s="69"/>
      <c r="J26" s="70"/>
      <c r="K26" s="69"/>
      <c r="L26" s="70"/>
      <c r="M26" s="69"/>
      <c r="N26" s="70"/>
      <c r="O26" s="69"/>
      <c r="P26" s="70"/>
      <c r="Q26" s="69"/>
      <c r="R26" s="69"/>
      <c r="S26" s="70"/>
      <c r="T26" s="69"/>
      <c r="U26" s="70"/>
      <c r="V26" s="70"/>
      <c r="W26" s="69"/>
      <c r="X26" s="70"/>
      <c r="Y26" s="69"/>
      <c r="Z26" s="70"/>
      <c r="AA26" s="69"/>
      <c r="AB26" s="70"/>
      <c r="AC26" s="69"/>
      <c r="AD26" s="70"/>
      <c r="AE26" s="69"/>
      <c r="AF26" s="70"/>
      <c r="AG26" s="69"/>
      <c r="AH26" s="70"/>
      <c r="AI26" s="69"/>
      <c r="AJ26" s="70"/>
      <c r="AK26" s="69"/>
      <c r="AL26" s="70"/>
      <c r="AM26" s="69"/>
      <c r="AN26" s="70"/>
      <c r="AO26" s="69"/>
      <c r="AP26" s="70"/>
      <c r="AQ26" s="327"/>
      <c r="AR26" s="70"/>
      <c r="AS26" s="327"/>
      <c r="AT26" s="70"/>
      <c r="AU26" s="327"/>
      <c r="AV26" s="812"/>
      <c r="AW26" s="814"/>
      <c r="AX26" s="817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</row>
    <row r="27" spans="1:107" ht="18.75" customHeight="1" hidden="1">
      <c r="A27" s="818" t="s">
        <v>218</v>
      </c>
      <c r="B27" s="59"/>
      <c r="C27" s="88"/>
      <c r="D27" s="61"/>
      <c r="E27" s="60"/>
      <c r="F27" s="61"/>
      <c r="G27" s="63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0"/>
      <c r="S27" s="61"/>
      <c r="T27" s="60"/>
      <c r="U27" s="61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61"/>
      <c r="AG27" s="60"/>
      <c r="AH27" s="61"/>
      <c r="AI27" s="60"/>
      <c r="AJ27" s="61"/>
      <c r="AK27" s="60"/>
      <c r="AL27" s="61"/>
      <c r="AM27" s="60"/>
      <c r="AN27" s="61"/>
      <c r="AO27" s="60"/>
      <c r="AP27" s="61"/>
      <c r="AQ27" s="60"/>
      <c r="AR27" s="61"/>
      <c r="AS27" s="60"/>
      <c r="AT27" s="61"/>
      <c r="AU27" s="60"/>
      <c r="AV27" s="810">
        <f>SUM(B27:AS29)</f>
        <v>0</v>
      </c>
      <c r="AW27" s="810">
        <f>COUNTIF(B27:AS29,"&gt;0")</f>
        <v>0</v>
      </c>
      <c r="AX27" s="815">
        <v>9</v>
      </c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</row>
    <row r="28" spans="1:107" ht="18.75" customHeight="1" hidden="1">
      <c r="A28" s="819"/>
      <c r="B28" s="62"/>
      <c r="C28" s="89"/>
      <c r="D28" s="64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3"/>
      <c r="P28" s="64"/>
      <c r="Q28" s="63"/>
      <c r="R28" s="63"/>
      <c r="S28" s="64"/>
      <c r="T28" s="63"/>
      <c r="U28" s="64"/>
      <c r="V28" s="64"/>
      <c r="W28" s="63"/>
      <c r="X28" s="64"/>
      <c r="Y28" s="63"/>
      <c r="Z28" s="64"/>
      <c r="AA28" s="63"/>
      <c r="AB28" s="64"/>
      <c r="AC28" s="63"/>
      <c r="AD28" s="64"/>
      <c r="AE28" s="63"/>
      <c r="AF28" s="64"/>
      <c r="AG28" s="63"/>
      <c r="AH28" s="64"/>
      <c r="AI28" s="63"/>
      <c r="AJ28" s="64"/>
      <c r="AK28" s="63"/>
      <c r="AL28" s="64"/>
      <c r="AM28" s="63"/>
      <c r="AN28" s="64"/>
      <c r="AO28" s="63"/>
      <c r="AP28" s="64"/>
      <c r="AQ28" s="63"/>
      <c r="AR28" s="64"/>
      <c r="AS28" s="63"/>
      <c r="AT28" s="64"/>
      <c r="AU28" s="63"/>
      <c r="AV28" s="811"/>
      <c r="AW28" s="813"/>
      <c r="AX28" s="816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</row>
    <row r="29" spans="1:50" ht="18.75" customHeight="1" hidden="1" thickBot="1">
      <c r="A29" s="820"/>
      <c r="B29" s="68"/>
      <c r="C29" s="91"/>
      <c r="D29" s="70"/>
      <c r="E29" s="69"/>
      <c r="F29" s="70"/>
      <c r="G29" s="69"/>
      <c r="H29" s="70"/>
      <c r="I29" s="69"/>
      <c r="J29" s="70"/>
      <c r="K29" s="69"/>
      <c r="L29" s="70"/>
      <c r="M29" s="69"/>
      <c r="N29" s="70"/>
      <c r="O29" s="69"/>
      <c r="P29" s="70"/>
      <c r="Q29" s="69"/>
      <c r="R29" s="69"/>
      <c r="S29" s="70"/>
      <c r="T29" s="69"/>
      <c r="U29" s="70"/>
      <c r="V29" s="70"/>
      <c r="W29" s="69"/>
      <c r="X29" s="70"/>
      <c r="Y29" s="69"/>
      <c r="Z29" s="70"/>
      <c r="AA29" s="69"/>
      <c r="AB29" s="70"/>
      <c r="AC29" s="69"/>
      <c r="AD29" s="70"/>
      <c r="AE29" s="71"/>
      <c r="AF29" s="70"/>
      <c r="AG29" s="71"/>
      <c r="AH29" s="70"/>
      <c r="AI29" s="69"/>
      <c r="AJ29" s="70"/>
      <c r="AK29" s="69"/>
      <c r="AL29" s="70"/>
      <c r="AM29" s="69"/>
      <c r="AN29" s="70"/>
      <c r="AO29" s="69"/>
      <c r="AP29" s="70"/>
      <c r="AQ29" s="69"/>
      <c r="AR29" s="70"/>
      <c r="AS29" s="69"/>
      <c r="AT29" s="70"/>
      <c r="AU29" s="69"/>
      <c r="AV29" s="812"/>
      <c r="AW29" s="814"/>
      <c r="AX29" s="817"/>
    </row>
    <row r="30" spans="1:50" ht="18.75" customHeight="1" hidden="1">
      <c r="A30" s="818" t="s">
        <v>219</v>
      </c>
      <c r="B30" s="59"/>
      <c r="C30" s="88"/>
      <c r="D30" s="61"/>
      <c r="E30" s="60"/>
      <c r="F30" s="61"/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0"/>
      <c r="S30" s="61"/>
      <c r="T30" s="60"/>
      <c r="U30" s="61"/>
      <c r="V30" s="61"/>
      <c r="W30" s="60"/>
      <c r="X30" s="61"/>
      <c r="Y30" s="60"/>
      <c r="Z30" s="61"/>
      <c r="AA30" s="60"/>
      <c r="AB30" s="61"/>
      <c r="AC30" s="60"/>
      <c r="AD30" s="61"/>
      <c r="AE30" s="72"/>
      <c r="AF30" s="61"/>
      <c r="AG30" s="72"/>
      <c r="AH30" s="61"/>
      <c r="AI30" s="60"/>
      <c r="AJ30" s="61"/>
      <c r="AK30" s="60"/>
      <c r="AL30" s="61"/>
      <c r="AM30" s="60"/>
      <c r="AN30" s="61"/>
      <c r="AO30" s="60"/>
      <c r="AP30" s="61"/>
      <c r="AQ30" s="60"/>
      <c r="AR30" s="61"/>
      <c r="AS30" s="60"/>
      <c r="AT30" s="61"/>
      <c r="AU30" s="60"/>
      <c r="AV30" s="810">
        <f>SUM(B30:AS32)</f>
        <v>0</v>
      </c>
      <c r="AW30" s="810">
        <f>COUNTIF(B30:AS32,"&gt;0")</f>
        <v>0</v>
      </c>
      <c r="AX30" s="815">
        <v>10</v>
      </c>
    </row>
    <row r="31" spans="1:50" ht="18.75" customHeight="1" hidden="1">
      <c r="A31" s="819"/>
      <c r="B31" s="62"/>
      <c r="C31" s="89"/>
      <c r="D31" s="64"/>
      <c r="E31" s="63"/>
      <c r="F31" s="64"/>
      <c r="G31" s="63"/>
      <c r="H31" s="64"/>
      <c r="I31" s="63"/>
      <c r="J31" s="64"/>
      <c r="K31" s="63"/>
      <c r="L31" s="64"/>
      <c r="M31" s="63"/>
      <c r="N31" s="64"/>
      <c r="O31" s="63"/>
      <c r="P31" s="64"/>
      <c r="Q31" s="63"/>
      <c r="R31" s="63"/>
      <c r="S31" s="64"/>
      <c r="T31" s="63"/>
      <c r="U31" s="64"/>
      <c r="V31" s="64"/>
      <c r="W31" s="63"/>
      <c r="X31" s="64"/>
      <c r="Y31" s="63"/>
      <c r="Z31" s="64"/>
      <c r="AA31" s="63"/>
      <c r="AB31" s="64"/>
      <c r="AC31" s="63"/>
      <c r="AD31" s="64"/>
      <c r="AE31" s="73"/>
      <c r="AF31" s="64"/>
      <c r="AG31" s="73"/>
      <c r="AH31" s="64"/>
      <c r="AI31" s="63"/>
      <c r="AJ31" s="64"/>
      <c r="AK31" s="63"/>
      <c r="AL31" s="64"/>
      <c r="AM31" s="63"/>
      <c r="AN31" s="64"/>
      <c r="AO31" s="63"/>
      <c r="AP31" s="64"/>
      <c r="AQ31" s="63"/>
      <c r="AR31" s="64"/>
      <c r="AS31" s="63"/>
      <c r="AT31" s="64"/>
      <c r="AU31" s="63"/>
      <c r="AV31" s="811"/>
      <c r="AW31" s="813"/>
      <c r="AX31" s="816"/>
    </row>
    <row r="32" spans="1:50" ht="18.75" customHeight="1" hidden="1" thickBot="1">
      <c r="A32" s="820"/>
      <c r="B32" s="65"/>
      <c r="C32" s="90"/>
      <c r="D32" s="67"/>
      <c r="E32" s="66"/>
      <c r="F32" s="67"/>
      <c r="G32" s="66"/>
      <c r="H32" s="67"/>
      <c r="I32" s="66"/>
      <c r="J32" s="67"/>
      <c r="K32" s="66"/>
      <c r="L32" s="67"/>
      <c r="M32" s="66"/>
      <c r="N32" s="67"/>
      <c r="O32" s="66"/>
      <c r="P32" s="67"/>
      <c r="Q32" s="66"/>
      <c r="R32" s="66"/>
      <c r="S32" s="67"/>
      <c r="T32" s="66"/>
      <c r="U32" s="67"/>
      <c r="V32" s="67"/>
      <c r="W32" s="66"/>
      <c r="X32" s="67"/>
      <c r="Y32" s="66"/>
      <c r="Z32" s="67"/>
      <c r="AA32" s="66"/>
      <c r="AB32" s="67"/>
      <c r="AC32" s="66"/>
      <c r="AD32" s="67"/>
      <c r="AE32" s="74"/>
      <c r="AF32" s="67"/>
      <c r="AG32" s="74"/>
      <c r="AH32" s="67"/>
      <c r="AI32" s="66"/>
      <c r="AJ32" s="67"/>
      <c r="AK32" s="66"/>
      <c r="AL32" s="67"/>
      <c r="AM32" s="66"/>
      <c r="AN32" s="67"/>
      <c r="AO32" s="66"/>
      <c r="AP32" s="67"/>
      <c r="AQ32" s="66"/>
      <c r="AR32" s="67"/>
      <c r="AS32" s="66"/>
      <c r="AT32" s="67"/>
      <c r="AU32" s="66"/>
      <c r="AV32" s="812"/>
      <c r="AW32" s="814"/>
      <c r="AX32" s="817"/>
    </row>
    <row r="33" spans="1:50" ht="18.75" customHeight="1" hidden="1">
      <c r="A33" s="818" t="s">
        <v>220</v>
      </c>
      <c r="B33" s="59"/>
      <c r="C33" s="88"/>
      <c r="D33" s="61"/>
      <c r="E33" s="60"/>
      <c r="F33" s="61"/>
      <c r="G33" s="60"/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0"/>
      <c r="S33" s="61"/>
      <c r="T33" s="60"/>
      <c r="U33" s="61"/>
      <c r="V33" s="61"/>
      <c r="W33" s="60"/>
      <c r="X33" s="61"/>
      <c r="Y33" s="60"/>
      <c r="Z33" s="61"/>
      <c r="AA33" s="60"/>
      <c r="AB33" s="61"/>
      <c r="AC33" s="60"/>
      <c r="AD33" s="324"/>
      <c r="AE33" s="72"/>
      <c r="AF33" s="61"/>
      <c r="AG33" s="72"/>
      <c r="AH33" s="61"/>
      <c r="AI33" s="60"/>
      <c r="AJ33" s="61"/>
      <c r="AK33" s="60"/>
      <c r="AL33" s="61"/>
      <c r="AM33" s="60"/>
      <c r="AN33" s="61"/>
      <c r="AO33" s="60"/>
      <c r="AP33" s="61"/>
      <c r="AQ33" s="60"/>
      <c r="AR33" s="61"/>
      <c r="AS33" s="60"/>
      <c r="AT33" s="61"/>
      <c r="AU33" s="60"/>
      <c r="AV33" s="810">
        <f>SUM(B33:AS35)</f>
        <v>0</v>
      </c>
      <c r="AW33" s="810">
        <f>COUNTIF(B33:AS35,"&gt;0")</f>
        <v>0</v>
      </c>
      <c r="AX33" s="815">
        <v>11</v>
      </c>
    </row>
    <row r="34" spans="1:50" ht="18.75" customHeight="1" hidden="1">
      <c r="A34" s="819"/>
      <c r="B34" s="62"/>
      <c r="C34" s="89"/>
      <c r="D34" s="64"/>
      <c r="E34" s="63"/>
      <c r="F34" s="64"/>
      <c r="G34" s="63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3"/>
      <c r="S34" s="64"/>
      <c r="T34" s="63"/>
      <c r="U34" s="64"/>
      <c r="V34" s="64"/>
      <c r="W34" s="63"/>
      <c r="X34" s="64"/>
      <c r="Y34" s="63"/>
      <c r="Z34" s="64"/>
      <c r="AA34" s="63"/>
      <c r="AB34" s="64"/>
      <c r="AC34" s="63"/>
      <c r="AD34" s="64"/>
      <c r="AE34" s="63"/>
      <c r="AF34" s="64"/>
      <c r="AG34" s="73"/>
      <c r="AH34" s="64"/>
      <c r="AI34" s="63"/>
      <c r="AJ34" s="64"/>
      <c r="AK34" s="63"/>
      <c r="AL34" s="64"/>
      <c r="AM34" s="63"/>
      <c r="AN34" s="64"/>
      <c r="AO34" s="63"/>
      <c r="AP34" s="64"/>
      <c r="AQ34" s="63"/>
      <c r="AR34" s="64"/>
      <c r="AS34" s="63"/>
      <c r="AT34" s="64"/>
      <c r="AU34" s="63"/>
      <c r="AV34" s="811"/>
      <c r="AW34" s="813"/>
      <c r="AX34" s="816"/>
    </row>
    <row r="35" spans="1:50" ht="18.75" customHeight="1" hidden="1" thickBot="1">
      <c r="A35" s="820"/>
      <c r="B35" s="68"/>
      <c r="C35" s="91"/>
      <c r="D35" s="70"/>
      <c r="E35" s="69"/>
      <c r="F35" s="70"/>
      <c r="G35" s="69"/>
      <c r="H35" s="70"/>
      <c r="I35" s="69"/>
      <c r="J35" s="70"/>
      <c r="K35" s="69"/>
      <c r="L35" s="70"/>
      <c r="M35" s="69"/>
      <c r="N35" s="70"/>
      <c r="O35" s="69"/>
      <c r="P35" s="70"/>
      <c r="Q35" s="69"/>
      <c r="R35" s="69"/>
      <c r="S35" s="70"/>
      <c r="T35" s="69"/>
      <c r="U35" s="70"/>
      <c r="V35" s="70"/>
      <c r="W35" s="69"/>
      <c r="X35" s="70"/>
      <c r="Y35" s="69"/>
      <c r="Z35" s="70"/>
      <c r="AA35" s="69"/>
      <c r="AB35" s="70"/>
      <c r="AC35" s="69"/>
      <c r="AD35" s="70"/>
      <c r="AE35" s="75"/>
      <c r="AF35" s="70"/>
      <c r="AG35" s="75"/>
      <c r="AH35" s="70"/>
      <c r="AI35" s="69"/>
      <c r="AJ35" s="70"/>
      <c r="AK35" s="69"/>
      <c r="AL35" s="70"/>
      <c r="AM35" s="69"/>
      <c r="AN35" s="70"/>
      <c r="AO35" s="69"/>
      <c r="AP35" s="70"/>
      <c r="AQ35" s="69"/>
      <c r="AR35" s="70"/>
      <c r="AS35" s="69"/>
      <c r="AT35" s="70"/>
      <c r="AU35" s="69"/>
      <c r="AV35" s="812"/>
      <c r="AW35" s="814"/>
      <c r="AX35" s="817"/>
    </row>
    <row r="36" spans="1:50" ht="18.75" customHeight="1" hidden="1">
      <c r="A36" s="818" t="s">
        <v>221</v>
      </c>
      <c r="B36" s="59"/>
      <c r="C36" s="88"/>
      <c r="D36" s="61"/>
      <c r="E36" s="60"/>
      <c r="F36" s="61"/>
      <c r="G36" s="60"/>
      <c r="H36" s="61"/>
      <c r="I36" s="60"/>
      <c r="J36" s="61"/>
      <c r="K36" s="60"/>
      <c r="L36" s="61"/>
      <c r="M36" s="60"/>
      <c r="N36" s="61"/>
      <c r="O36" s="60"/>
      <c r="P36" s="61"/>
      <c r="Q36" s="60"/>
      <c r="R36" s="60"/>
      <c r="S36" s="61"/>
      <c r="T36" s="60"/>
      <c r="U36" s="61"/>
      <c r="V36" s="61"/>
      <c r="W36" s="60"/>
      <c r="X36" s="61"/>
      <c r="Y36" s="60"/>
      <c r="Z36" s="61"/>
      <c r="AA36" s="60"/>
      <c r="AB36" s="61"/>
      <c r="AC36" s="60"/>
      <c r="AD36" s="61"/>
      <c r="AE36" s="72"/>
      <c r="AF36" s="61"/>
      <c r="AG36" s="72"/>
      <c r="AH36" s="61"/>
      <c r="AI36" s="60"/>
      <c r="AJ36" s="61"/>
      <c r="AK36" s="60"/>
      <c r="AL36" s="61"/>
      <c r="AM36" s="60"/>
      <c r="AN36" s="61"/>
      <c r="AO36" s="60"/>
      <c r="AP36" s="61"/>
      <c r="AQ36" s="60"/>
      <c r="AR36" s="61"/>
      <c r="AS36" s="60"/>
      <c r="AT36" s="61"/>
      <c r="AU36" s="60"/>
      <c r="AV36" s="810">
        <f>SUM(B36:AS38)</f>
        <v>0</v>
      </c>
      <c r="AW36" s="810">
        <f>COUNTIF(B36:AS38,"&gt;0")</f>
        <v>0</v>
      </c>
      <c r="AX36" s="815">
        <v>12</v>
      </c>
    </row>
    <row r="37" spans="1:50" ht="18.75" customHeight="1" hidden="1">
      <c r="A37" s="819"/>
      <c r="B37" s="62"/>
      <c r="C37" s="89"/>
      <c r="D37" s="64"/>
      <c r="E37" s="63"/>
      <c r="F37" s="64"/>
      <c r="G37" s="63"/>
      <c r="H37" s="64"/>
      <c r="I37" s="63"/>
      <c r="J37" s="64"/>
      <c r="K37" s="63"/>
      <c r="L37" s="64"/>
      <c r="M37" s="63"/>
      <c r="N37" s="64"/>
      <c r="O37" s="63"/>
      <c r="P37" s="64"/>
      <c r="Q37" s="63"/>
      <c r="R37" s="63"/>
      <c r="S37" s="64"/>
      <c r="T37" s="63"/>
      <c r="U37" s="64"/>
      <c r="V37" s="64"/>
      <c r="W37" s="63"/>
      <c r="X37" s="64"/>
      <c r="Y37" s="63"/>
      <c r="Z37" s="64"/>
      <c r="AA37" s="63"/>
      <c r="AB37" s="64"/>
      <c r="AC37" s="63"/>
      <c r="AD37" s="64"/>
      <c r="AE37" s="73"/>
      <c r="AF37" s="64"/>
      <c r="AG37" s="73"/>
      <c r="AH37" s="64"/>
      <c r="AI37" s="63"/>
      <c r="AJ37" s="64"/>
      <c r="AK37" s="63"/>
      <c r="AL37" s="64"/>
      <c r="AM37" s="63"/>
      <c r="AN37" s="64"/>
      <c r="AO37" s="63"/>
      <c r="AP37" s="64"/>
      <c r="AQ37" s="63"/>
      <c r="AR37" s="64"/>
      <c r="AS37" s="63"/>
      <c r="AT37" s="64"/>
      <c r="AU37" s="63"/>
      <c r="AV37" s="811"/>
      <c r="AW37" s="813"/>
      <c r="AX37" s="816"/>
    </row>
    <row r="38" spans="1:50" ht="18.75" customHeight="1" hidden="1" thickBot="1">
      <c r="A38" s="820"/>
      <c r="B38" s="68"/>
      <c r="C38" s="91"/>
      <c r="D38" s="70"/>
      <c r="E38" s="69"/>
      <c r="F38" s="70"/>
      <c r="G38" s="69"/>
      <c r="H38" s="70"/>
      <c r="I38" s="69"/>
      <c r="J38" s="70"/>
      <c r="K38" s="69"/>
      <c r="L38" s="70"/>
      <c r="M38" s="69"/>
      <c r="N38" s="70"/>
      <c r="O38" s="69"/>
      <c r="P38" s="70"/>
      <c r="Q38" s="69"/>
      <c r="R38" s="69"/>
      <c r="S38" s="70"/>
      <c r="T38" s="69"/>
      <c r="U38" s="70"/>
      <c r="V38" s="70"/>
      <c r="W38" s="69"/>
      <c r="X38" s="70"/>
      <c r="Y38" s="69"/>
      <c r="Z38" s="70"/>
      <c r="AA38" s="69"/>
      <c r="AB38" s="70"/>
      <c r="AC38" s="69"/>
      <c r="AD38" s="70"/>
      <c r="AE38" s="75"/>
      <c r="AF38" s="70"/>
      <c r="AG38" s="75"/>
      <c r="AH38" s="70"/>
      <c r="AI38" s="69"/>
      <c r="AJ38" s="70"/>
      <c r="AK38" s="69"/>
      <c r="AL38" s="70"/>
      <c r="AM38" s="69"/>
      <c r="AN38" s="70"/>
      <c r="AO38" s="69"/>
      <c r="AP38" s="70"/>
      <c r="AQ38" s="69"/>
      <c r="AR38" s="70"/>
      <c r="AS38" s="69"/>
      <c r="AT38" s="70"/>
      <c r="AU38" s="69"/>
      <c r="AV38" s="812"/>
      <c r="AW38" s="814"/>
      <c r="AX38" s="817"/>
    </row>
    <row r="39" spans="1:50" ht="18.75" customHeight="1" hidden="1">
      <c r="A39" s="818" t="s">
        <v>222</v>
      </c>
      <c r="B39" s="59"/>
      <c r="C39" s="88"/>
      <c r="D39" s="61"/>
      <c r="E39" s="60"/>
      <c r="F39" s="61"/>
      <c r="G39" s="60"/>
      <c r="H39" s="61"/>
      <c r="I39" s="60"/>
      <c r="J39" s="61"/>
      <c r="K39" s="60"/>
      <c r="L39" s="61"/>
      <c r="M39" s="60"/>
      <c r="N39" s="61"/>
      <c r="O39" s="60"/>
      <c r="P39" s="61"/>
      <c r="Q39" s="60"/>
      <c r="R39" s="60"/>
      <c r="S39" s="61"/>
      <c r="T39" s="60"/>
      <c r="U39" s="61"/>
      <c r="V39" s="61"/>
      <c r="W39" s="60"/>
      <c r="X39" s="61"/>
      <c r="Y39" s="60"/>
      <c r="Z39" s="61"/>
      <c r="AA39" s="60"/>
      <c r="AB39" s="61"/>
      <c r="AC39" s="60"/>
      <c r="AD39" s="61"/>
      <c r="AE39" s="76"/>
      <c r="AF39" s="61"/>
      <c r="AG39" s="60"/>
      <c r="AH39" s="61"/>
      <c r="AI39" s="60"/>
      <c r="AJ39" s="61"/>
      <c r="AK39" s="60"/>
      <c r="AL39" s="61"/>
      <c r="AM39" s="60"/>
      <c r="AN39" s="61"/>
      <c r="AO39" s="60"/>
      <c r="AP39" s="61"/>
      <c r="AQ39" s="60"/>
      <c r="AR39" s="61"/>
      <c r="AS39" s="60"/>
      <c r="AT39" s="61"/>
      <c r="AU39" s="60"/>
      <c r="AV39" s="810">
        <f>SUM(B39:AS41)</f>
        <v>0</v>
      </c>
      <c r="AW39" s="810">
        <f>COUNTIF(B39:AS41,"&gt;0")</f>
        <v>0</v>
      </c>
      <c r="AX39" s="815">
        <v>13</v>
      </c>
    </row>
    <row r="40" spans="1:50" ht="18.75" customHeight="1" hidden="1">
      <c r="A40" s="819"/>
      <c r="B40" s="62"/>
      <c r="C40" s="89"/>
      <c r="D40" s="64"/>
      <c r="E40" s="63"/>
      <c r="F40" s="64"/>
      <c r="G40" s="63"/>
      <c r="H40" s="64"/>
      <c r="I40" s="63"/>
      <c r="J40" s="64"/>
      <c r="K40" s="63"/>
      <c r="L40" s="64"/>
      <c r="M40" s="63"/>
      <c r="N40" s="64"/>
      <c r="O40" s="63"/>
      <c r="P40" s="64"/>
      <c r="Q40" s="63"/>
      <c r="R40" s="63"/>
      <c r="S40" s="64"/>
      <c r="T40" s="63"/>
      <c r="U40" s="64"/>
      <c r="V40" s="64"/>
      <c r="W40" s="63"/>
      <c r="X40" s="64"/>
      <c r="Y40" s="63"/>
      <c r="Z40" s="64"/>
      <c r="AA40" s="63"/>
      <c r="AB40" s="64"/>
      <c r="AC40" s="63"/>
      <c r="AD40" s="64"/>
      <c r="AE40" s="63"/>
      <c r="AF40" s="64"/>
      <c r="AG40" s="63"/>
      <c r="AH40" s="64"/>
      <c r="AI40" s="63"/>
      <c r="AJ40" s="64"/>
      <c r="AK40" s="63"/>
      <c r="AL40" s="64"/>
      <c r="AM40" s="63"/>
      <c r="AN40" s="64"/>
      <c r="AO40" s="63"/>
      <c r="AP40" s="64"/>
      <c r="AQ40" s="63"/>
      <c r="AR40" s="64"/>
      <c r="AS40" s="63"/>
      <c r="AT40" s="64"/>
      <c r="AU40" s="63"/>
      <c r="AV40" s="811"/>
      <c r="AW40" s="813"/>
      <c r="AX40" s="816"/>
    </row>
    <row r="41" spans="1:50" ht="18.75" customHeight="1" hidden="1" thickBot="1">
      <c r="A41" s="820"/>
      <c r="B41" s="68"/>
      <c r="C41" s="91"/>
      <c r="D41" s="70"/>
      <c r="E41" s="69"/>
      <c r="F41" s="70"/>
      <c r="G41" s="69"/>
      <c r="H41" s="70"/>
      <c r="I41" s="69"/>
      <c r="J41" s="70"/>
      <c r="K41" s="69"/>
      <c r="L41" s="70"/>
      <c r="M41" s="69"/>
      <c r="N41" s="70"/>
      <c r="O41" s="69"/>
      <c r="P41" s="70"/>
      <c r="Q41" s="69"/>
      <c r="R41" s="69"/>
      <c r="S41" s="70"/>
      <c r="T41" s="69"/>
      <c r="U41" s="70"/>
      <c r="V41" s="70"/>
      <c r="W41" s="69"/>
      <c r="X41" s="70"/>
      <c r="Y41" s="69"/>
      <c r="Z41" s="70"/>
      <c r="AA41" s="69"/>
      <c r="AB41" s="70"/>
      <c r="AC41" s="69"/>
      <c r="AD41" s="70"/>
      <c r="AE41" s="69"/>
      <c r="AF41" s="70"/>
      <c r="AG41" s="69"/>
      <c r="AH41" s="70"/>
      <c r="AI41" s="69"/>
      <c r="AJ41" s="70"/>
      <c r="AK41" s="69"/>
      <c r="AL41" s="70"/>
      <c r="AM41" s="69"/>
      <c r="AN41" s="70"/>
      <c r="AO41" s="69"/>
      <c r="AP41" s="70"/>
      <c r="AQ41" s="69"/>
      <c r="AR41" s="70"/>
      <c r="AS41" s="69"/>
      <c r="AT41" s="70"/>
      <c r="AU41" s="69"/>
      <c r="AV41" s="812"/>
      <c r="AW41" s="814"/>
      <c r="AX41" s="817"/>
    </row>
    <row r="42" spans="1:50" ht="18.75" customHeight="1" hidden="1">
      <c r="A42" s="818" t="s">
        <v>223</v>
      </c>
      <c r="B42" s="59"/>
      <c r="C42" s="88"/>
      <c r="D42" s="61"/>
      <c r="E42" s="60"/>
      <c r="F42" s="61"/>
      <c r="G42" s="60"/>
      <c r="H42" s="61"/>
      <c r="I42" s="60"/>
      <c r="J42" s="61"/>
      <c r="K42" s="60"/>
      <c r="L42" s="61"/>
      <c r="M42" s="60"/>
      <c r="N42" s="61"/>
      <c r="O42" s="60"/>
      <c r="P42" s="61"/>
      <c r="Q42" s="60"/>
      <c r="R42" s="60"/>
      <c r="S42" s="61"/>
      <c r="T42" s="60"/>
      <c r="U42" s="61"/>
      <c r="V42" s="61"/>
      <c r="W42" s="60"/>
      <c r="X42" s="61"/>
      <c r="Y42" s="60"/>
      <c r="Z42" s="61"/>
      <c r="AA42" s="60"/>
      <c r="AB42" s="61"/>
      <c r="AC42" s="60"/>
      <c r="AD42" s="61"/>
      <c r="AE42" s="60"/>
      <c r="AF42" s="61"/>
      <c r="AG42" s="60"/>
      <c r="AH42" s="61"/>
      <c r="AI42" s="60"/>
      <c r="AJ42" s="61"/>
      <c r="AK42" s="60"/>
      <c r="AL42" s="61"/>
      <c r="AM42" s="60"/>
      <c r="AN42" s="61"/>
      <c r="AO42" s="60"/>
      <c r="AP42" s="61"/>
      <c r="AQ42" s="60"/>
      <c r="AR42" s="61"/>
      <c r="AS42" s="60"/>
      <c r="AT42" s="61"/>
      <c r="AU42" s="60"/>
      <c r="AV42" s="810">
        <f>SUM(B42:AS44)</f>
        <v>0</v>
      </c>
      <c r="AW42" s="810">
        <f>COUNTIF(B42:AS44,"&gt;0")</f>
        <v>0</v>
      </c>
      <c r="AX42" s="815">
        <v>14</v>
      </c>
    </row>
    <row r="43" spans="1:50" ht="18.75" customHeight="1" hidden="1">
      <c r="A43" s="819"/>
      <c r="B43" s="62"/>
      <c r="C43" s="89"/>
      <c r="D43" s="64"/>
      <c r="E43" s="63"/>
      <c r="F43" s="64"/>
      <c r="G43" s="63"/>
      <c r="H43" s="64"/>
      <c r="I43" s="63"/>
      <c r="J43" s="64"/>
      <c r="K43" s="63"/>
      <c r="L43" s="64"/>
      <c r="M43" s="63"/>
      <c r="N43" s="64"/>
      <c r="O43" s="63"/>
      <c r="P43" s="64"/>
      <c r="Q43" s="63"/>
      <c r="R43" s="63"/>
      <c r="S43" s="64"/>
      <c r="T43" s="63"/>
      <c r="U43" s="64"/>
      <c r="V43" s="64"/>
      <c r="W43" s="63"/>
      <c r="X43" s="64"/>
      <c r="Y43" s="63"/>
      <c r="Z43" s="64"/>
      <c r="AA43" s="63"/>
      <c r="AB43" s="64"/>
      <c r="AC43" s="63"/>
      <c r="AD43" s="64"/>
      <c r="AE43" s="63"/>
      <c r="AF43" s="64"/>
      <c r="AG43" s="63"/>
      <c r="AH43" s="64"/>
      <c r="AI43" s="63"/>
      <c r="AJ43" s="64"/>
      <c r="AK43" s="63"/>
      <c r="AL43" s="64"/>
      <c r="AM43" s="63"/>
      <c r="AN43" s="64"/>
      <c r="AO43" s="63"/>
      <c r="AP43" s="64"/>
      <c r="AQ43" s="63"/>
      <c r="AR43" s="64"/>
      <c r="AS43" s="63"/>
      <c r="AT43" s="64"/>
      <c r="AU43" s="63"/>
      <c r="AV43" s="811"/>
      <c r="AW43" s="813"/>
      <c r="AX43" s="816"/>
    </row>
    <row r="44" spans="1:50" ht="18.75" customHeight="1" hidden="1" thickBot="1">
      <c r="A44" s="820"/>
      <c r="B44" s="68"/>
      <c r="C44" s="91"/>
      <c r="D44" s="70"/>
      <c r="E44" s="69"/>
      <c r="F44" s="70"/>
      <c r="G44" s="69"/>
      <c r="H44" s="70"/>
      <c r="I44" s="69"/>
      <c r="J44" s="70"/>
      <c r="K44" s="69"/>
      <c r="L44" s="70"/>
      <c r="M44" s="69"/>
      <c r="N44" s="70"/>
      <c r="O44" s="69"/>
      <c r="P44" s="70"/>
      <c r="Q44" s="69"/>
      <c r="R44" s="69"/>
      <c r="S44" s="70"/>
      <c r="T44" s="69"/>
      <c r="U44" s="70"/>
      <c r="V44" s="70"/>
      <c r="W44" s="69"/>
      <c r="X44" s="70"/>
      <c r="Y44" s="69"/>
      <c r="Z44" s="70"/>
      <c r="AA44" s="69"/>
      <c r="AB44" s="70"/>
      <c r="AC44" s="69"/>
      <c r="AD44" s="70"/>
      <c r="AE44" s="69"/>
      <c r="AF44" s="70"/>
      <c r="AG44" s="69"/>
      <c r="AH44" s="70"/>
      <c r="AI44" s="69"/>
      <c r="AJ44" s="70"/>
      <c r="AK44" s="69"/>
      <c r="AL44" s="70"/>
      <c r="AM44" s="69"/>
      <c r="AN44" s="70"/>
      <c r="AO44" s="69"/>
      <c r="AP44" s="70"/>
      <c r="AQ44" s="69"/>
      <c r="AR44" s="70"/>
      <c r="AS44" s="69"/>
      <c r="AT44" s="70"/>
      <c r="AU44" s="69"/>
      <c r="AV44" s="812"/>
      <c r="AW44" s="814"/>
      <c r="AX44" s="817"/>
    </row>
    <row r="45" spans="1:107" ht="18.75" customHeight="1" hidden="1">
      <c r="A45" s="818" t="s">
        <v>224</v>
      </c>
      <c r="B45" s="59"/>
      <c r="C45" s="60"/>
      <c r="D45" s="61"/>
      <c r="E45" s="60"/>
      <c r="F45" s="61"/>
      <c r="G45" s="60"/>
      <c r="H45" s="61"/>
      <c r="I45" s="60"/>
      <c r="J45" s="61"/>
      <c r="K45" s="60"/>
      <c r="L45" s="61"/>
      <c r="M45" s="60"/>
      <c r="N45" s="61"/>
      <c r="O45" s="60"/>
      <c r="P45" s="61"/>
      <c r="Q45" s="60"/>
      <c r="R45" s="60"/>
      <c r="S45" s="61"/>
      <c r="T45" s="60"/>
      <c r="U45" s="61"/>
      <c r="V45" s="61"/>
      <c r="W45" s="60"/>
      <c r="X45" s="61"/>
      <c r="Y45" s="60"/>
      <c r="Z45" s="61"/>
      <c r="AA45" s="60"/>
      <c r="AB45" s="61"/>
      <c r="AC45" s="60"/>
      <c r="AD45" s="61"/>
      <c r="AE45" s="60"/>
      <c r="AF45" s="61"/>
      <c r="AG45" s="60"/>
      <c r="AH45" s="61"/>
      <c r="AI45" s="60"/>
      <c r="AJ45" s="61"/>
      <c r="AK45" s="60"/>
      <c r="AL45" s="61"/>
      <c r="AM45" s="60"/>
      <c r="AN45" s="61"/>
      <c r="AO45" s="60"/>
      <c r="AP45" s="61"/>
      <c r="AQ45" s="325"/>
      <c r="AR45" s="61"/>
      <c r="AS45" s="325"/>
      <c r="AT45" s="61"/>
      <c r="AU45" s="325"/>
      <c r="AV45" s="810">
        <f>SUM(B45:AS47)</f>
        <v>0</v>
      </c>
      <c r="AW45" s="810">
        <f>COUNTIF(B45:AS47,"&gt;0")</f>
        <v>0</v>
      </c>
      <c r="AX45" s="815">
        <v>15</v>
      </c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</row>
    <row r="46" spans="1:107" ht="18.75" customHeight="1" hidden="1">
      <c r="A46" s="819"/>
      <c r="B46" s="62"/>
      <c r="C46" s="63"/>
      <c r="D46" s="64"/>
      <c r="E46" s="63"/>
      <c r="F46" s="64"/>
      <c r="G46" s="63"/>
      <c r="H46" s="64"/>
      <c r="I46" s="63"/>
      <c r="J46" s="64"/>
      <c r="K46" s="63"/>
      <c r="L46" s="64"/>
      <c r="M46" s="63"/>
      <c r="N46" s="64"/>
      <c r="O46" s="63"/>
      <c r="P46" s="64"/>
      <c r="Q46" s="63"/>
      <c r="R46" s="63"/>
      <c r="S46" s="64"/>
      <c r="T46" s="63"/>
      <c r="U46" s="64"/>
      <c r="V46" s="64"/>
      <c r="W46" s="63"/>
      <c r="X46" s="64"/>
      <c r="Y46" s="63"/>
      <c r="Z46" s="64"/>
      <c r="AA46" s="63"/>
      <c r="AB46" s="64"/>
      <c r="AC46" s="63"/>
      <c r="AD46" s="64"/>
      <c r="AE46" s="63"/>
      <c r="AF46" s="64"/>
      <c r="AG46" s="63"/>
      <c r="AH46" s="64"/>
      <c r="AI46" s="63"/>
      <c r="AJ46" s="64"/>
      <c r="AK46" s="63"/>
      <c r="AL46" s="64"/>
      <c r="AM46" s="63"/>
      <c r="AN46" s="64"/>
      <c r="AO46" s="63"/>
      <c r="AP46" s="64"/>
      <c r="AQ46" s="326"/>
      <c r="AR46" s="64"/>
      <c r="AS46" s="326"/>
      <c r="AT46" s="64"/>
      <c r="AU46" s="326"/>
      <c r="AV46" s="811"/>
      <c r="AW46" s="813"/>
      <c r="AX46" s="81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</row>
    <row r="47" spans="1:107" ht="18.75" customHeight="1" hidden="1" thickBot="1">
      <c r="A47" s="820"/>
      <c r="B47" s="68"/>
      <c r="C47" s="91"/>
      <c r="D47" s="70"/>
      <c r="E47" s="69"/>
      <c r="F47" s="70"/>
      <c r="G47" s="69"/>
      <c r="H47" s="70"/>
      <c r="I47" s="69"/>
      <c r="J47" s="70"/>
      <c r="K47" s="69"/>
      <c r="L47" s="70"/>
      <c r="M47" s="69"/>
      <c r="N47" s="70"/>
      <c r="O47" s="69"/>
      <c r="P47" s="70"/>
      <c r="Q47" s="69"/>
      <c r="R47" s="69"/>
      <c r="S47" s="70"/>
      <c r="T47" s="69"/>
      <c r="U47" s="70"/>
      <c r="V47" s="70"/>
      <c r="W47" s="69"/>
      <c r="X47" s="70"/>
      <c r="Y47" s="69"/>
      <c r="Z47" s="70"/>
      <c r="AA47" s="69"/>
      <c r="AB47" s="70"/>
      <c r="AC47" s="69"/>
      <c r="AD47" s="70"/>
      <c r="AE47" s="69"/>
      <c r="AF47" s="70"/>
      <c r="AG47" s="69"/>
      <c r="AH47" s="70"/>
      <c r="AI47" s="69"/>
      <c r="AJ47" s="70"/>
      <c r="AK47" s="69"/>
      <c r="AL47" s="70"/>
      <c r="AM47" s="69"/>
      <c r="AN47" s="70"/>
      <c r="AO47" s="69"/>
      <c r="AP47" s="70"/>
      <c r="AQ47" s="327"/>
      <c r="AR47" s="70"/>
      <c r="AS47" s="327"/>
      <c r="AT47" s="70"/>
      <c r="AU47" s="327"/>
      <c r="AV47" s="812"/>
      <c r="AW47" s="814"/>
      <c r="AX47" s="817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</row>
    <row r="48" spans="1:107" ht="18.75" customHeight="1" hidden="1">
      <c r="A48" s="818" t="s">
        <v>225</v>
      </c>
      <c r="B48" s="59"/>
      <c r="C48" s="88"/>
      <c r="D48" s="61"/>
      <c r="E48" s="60"/>
      <c r="F48" s="61"/>
      <c r="G48" s="63"/>
      <c r="H48" s="61"/>
      <c r="I48" s="60"/>
      <c r="J48" s="61"/>
      <c r="K48" s="60"/>
      <c r="L48" s="61"/>
      <c r="M48" s="60"/>
      <c r="N48" s="61"/>
      <c r="O48" s="60"/>
      <c r="P48" s="61"/>
      <c r="Q48" s="60"/>
      <c r="R48" s="60"/>
      <c r="S48" s="61"/>
      <c r="T48" s="60"/>
      <c r="U48" s="61"/>
      <c r="V48" s="61"/>
      <c r="W48" s="60"/>
      <c r="X48" s="61"/>
      <c r="Y48" s="60"/>
      <c r="Z48" s="61"/>
      <c r="AA48" s="60"/>
      <c r="AB48" s="61"/>
      <c r="AC48" s="60"/>
      <c r="AD48" s="61"/>
      <c r="AE48" s="60"/>
      <c r="AF48" s="61"/>
      <c r="AG48" s="60"/>
      <c r="AH48" s="61"/>
      <c r="AI48" s="60"/>
      <c r="AJ48" s="61"/>
      <c r="AK48" s="60"/>
      <c r="AL48" s="61"/>
      <c r="AM48" s="60"/>
      <c r="AN48" s="61"/>
      <c r="AO48" s="60"/>
      <c r="AP48" s="61"/>
      <c r="AQ48" s="60"/>
      <c r="AR48" s="61"/>
      <c r="AS48" s="60"/>
      <c r="AT48" s="61"/>
      <c r="AU48" s="60"/>
      <c r="AV48" s="810">
        <f>SUM(B48:AS50)</f>
        <v>0</v>
      </c>
      <c r="AW48" s="810">
        <f>COUNTIF(B48:AS50,"&gt;0")</f>
        <v>0</v>
      </c>
      <c r="AX48" s="815">
        <v>16</v>
      </c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</row>
    <row r="49" spans="1:107" ht="18.75" customHeight="1" hidden="1">
      <c r="A49" s="819"/>
      <c r="B49" s="62"/>
      <c r="C49" s="89"/>
      <c r="D49" s="64"/>
      <c r="E49" s="63"/>
      <c r="F49" s="64"/>
      <c r="G49" s="63"/>
      <c r="H49" s="64"/>
      <c r="I49" s="63"/>
      <c r="J49" s="64"/>
      <c r="K49" s="63"/>
      <c r="L49" s="64"/>
      <c r="M49" s="63"/>
      <c r="N49" s="64"/>
      <c r="O49" s="63"/>
      <c r="P49" s="64"/>
      <c r="Q49" s="63"/>
      <c r="R49" s="63"/>
      <c r="S49" s="64"/>
      <c r="T49" s="63"/>
      <c r="U49" s="64"/>
      <c r="V49" s="64"/>
      <c r="W49" s="63"/>
      <c r="X49" s="64"/>
      <c r="Y49" s="63"/>
      <c r="Z49" s="64"/>
      <c r="AA49" s="63"/>
      <c r="AB49" s="64"/>
      <c r="AC49" s="63"/>
      <c r="AD49" s="64"/>
      <c r="AE49" s="63"/>
      <c r="AF49" s="64"/>
      <c r="AG49" s="63"/>
      <c r="AH49" s="64"/>
      <c r="AI49" s="63"/>
      <c r="AJ49" s="64"/>
      <c r="AK49" s="63"/>
      <c r="AL49" s="64"/>
      <c r="AM49" s="63"/>
      <c r="AN49" s="64"/>
      <c r="AO49" s="63"/>
      <c r="AP49" s="64"/>
      <c r="AQ49" s="63"/>
      <c r="AR49" s="64"/>
      <c r="AS49" s="63"/>
      <c r="AT49" s="64"/>
      <c r="AU49" s="63"/>
      <c r="AV49" s="811"/>
      <c r="AW49" s="813"/>
      <c r="AX49" s="816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</row>
    <row r="50" spans="1:50" ht="18.75" customHeight="1" hidden="1" thickBot="1">
      <c r="A50" s="820"/>
      <c r="B50" s="68"/>
      <c r="C50" s="91"/>
      <c r="D50" s="70"/>
      <c r="E50" s="69"/>
      <c r="F50" s="70"/>
      <c r="G50" s="69"/>
      <c r="H50" s="70"/>
      <c r="I50" s="69"/>
      <c r="J50" s="70"/>
      <c r="K50" s="69"/>
      <c r="L50" s="70"/>
      <c r="M50" s="69"/>
      <c r="N50" s="70"/>
      <c r="O50" s="69"/>
      <c r="P50" s="70"/>
      <c r="Q50" s="69"/>
      <c r="R50" s="69"/>
      <c r="S50" s="70"/>
      <c r="T50" s="69"/>
      <c r="U50" s="70"/>
      <c r="V50" s="70"/>
      <c r="W50" s="69"/>
      <c r="X50" s="70"/>
      <c r="Y50" s="69"/>
      <c r="Z50" s="70"/>
      <c r="AA50" s="69"/>
      <c r="AB50" s="70"/>
      <c r="AC50" s="69"/>
      <c r="AD50" s="70"/>
      <c r="AE50" s="71"/>
      <c r="AF50" s="70"/>
      <c r="AG50" s="71"/>
      <c r="AH50" s="70"/>
      <c r="AI50" s="69"/>
      <c r="AJ50" s="70"/>
      <c r="AK50" s="69"/>
      <c r="AL50" s="70"/>
      <c r="AM50" s="69"/>
      <c r="AN50" s="70"/>
      <c r="AO50" s="69"/>
      <c r="AP50" s="70"/>
      <c r="AQ50" s="69"/>
      <c r="AR50" s="70"/>
      <c r="AS50" s="69"/>
      <c r="AT50" s="70"/>
      <c r="AU50" s="69"/>
      <c r="AV50" s="812"/>
      <c r="AW50" s="814"/>
      <c r="AX50" s="817"/>
    </row>
    <row r="51" spans="1:50" ht="18.75" customHeight="1" hidden="1">
      <c r="A51" s="818" t="s">
        <v>226</v>
      </c>
      <c r="B51" s="59"/>
      <c r="C51" s="88"/>
      <c r="D51" s="61"/>
      <c r="E51" s="60"/>
      <c r="F51" s="61"/>
      <c r="G51" s="60"/>
      <c r="H51" s="61"/>
      <c r="I51" s="60"/>
      <c r="J51" s="61"/>
      <c r="K51" s="60"/>
      <c r="L51" s="61"/>
      <c r="M51" s="60"/>
      <c r="N51" s="61"/>
      <c r="O51" s="60"/>
      <c r="P51" s="61"/>
      <c r="Q51" s="60"/>
      <c r="R51" s="60"/>
      <c r="S51" s="61"/>
      <c r="T51" s="60"/>
      <c r="U51" s="61"/>
      <c r="V51" s="61"/>
      <c r="W51" s="60"/>
      <c r="X51" s="61"/>
      <c r="Y51" s="60"/>
      <c r="Z51" s="61"/>
      <c r="AA51" s="60"/>
      <c r="AB51" s="61"/>
      <c r="AC51" s="60"/>
      <c r="AD51" s="61"/>
      <c r="AE51" s="72"/>
      <c r="AF51" s="61"/>
      <c r="AG51" s="72"/>
      <c r="AH51" s="61"/>
      <c r="AI51" s="60"/>
      <c r="AJ51" s="61"/>
      <c r="AK51" s="60"/>
      <c r="AL51" s="61"/>
      <c r="AM51" s="60"/>
      <c r="AN51" s="61"/>
      <c r="AO51" s="60"/>
      <c r="AP51" s="61"/>
      <c r="AQ51" s="60"/>
      <c r="AR51" s="61"/>
      <c r="AS51" s="60"/>
      <c r="AT51" s="61"/>
      <c r="AU51" s="60"/>
      <c r="AV51" s="810">
        <f>SUM(B51:AS53)</f>
        <v>0</v>
      </c>
      <c r="AW51" s="810">
        <f>COUNTIF(B51:AS53,"&gt;0")</f>
        <v>0</v>
      </c>
      <c r="AX51" s="815">
        <v>17</v>
      </c>
    </row>
    <row r="52" spans="1:50" ht="18.75" customHeight="1" hidden="1">
      <c r="A52" s="819"/>
      <c r="B52" s="62"/>
      <c r="C52" s="89"/>
      <c r="D52" s="64"/>
      <c r="E52" s="63"/>
      <c r="F52" s="64"/>
      <c r="G52" s="63"/>
      <c r="H52" s="64"/>
      <c r="I52" s="63"/>
      <c r="J52" s="64"/>
      <c r="K52" s="63"/>
      <c r="L52" s="64"/>
      <c r="M52" s="63"/>
      <c r="N52" s="64"/>
      <c r="O52" s="63"/>
      <c r="P52" s="64"/>
      <c r="Q52" s="63"/>
      <c r="R52" s="63"/>
      <c r="S52" s="64"/>
      <c r="T52" s="63"/>
      <c r="U52" s="64"/>
      <c r="V52" s="64"/>
      <c r="W52" s="63"/>
      <c r="X52" s="64"/>
      <c r="Y52" s="63"/>
      <c r="Z52" s="64"/>
      <c r="AA52" s="63"/>
      <c r="AB52" s="64"/>
      <c r="AC52" s="63"/>
      <c r="AD52" s="64"/>
      <c r="AE52" s="73"/>
      <c r="AF52" s="64"/>
      <c r="AG52" s="73"/>
      <c r="AH52" s="64"/>
      <c r="AI52" s="63"/>
      <c r="AJ52" s="64"/>
      <c r="AK52" s="63"/>
      <c r="AL52" s="64"/>
      <c r="AM52" s="63"/>
      <c r="AN52" s="64"/>
      <c r="AO52" s="63"/>
      <c r="AP52" s="64"/>
      <c r="AQ52" s="63"/>
      <c r="AR52" s="64"/>
      <c r="AS52" s="63"/>
      <c r="AT52" s="64"/>
      <c r="AU52" s="63"/>
      <c r="AV52" s="811"/>
      <c r="AW52" s="813"/>
      <c r="AX52" s="816"/>
    </row>
    <row r="53" spans="1:50" ht="18.75" customHeight="1" hidden="1" thickBot="1">
      <c r="A53" s="820"/>
      <c r="B53" s="65"/>
      <c r="C53" s="90"/>
      <c r="D53" s="67"/>
      <c r="E53" s="66"/>
      <c r="F53" s="67"/>
      <c r="G53" s="66"/>
      <c r="H53" s="67"/>
      <c r="I53" s="66"/>
      <c r="J53" s="67"/>
      <c r="K53" s="66"/>
      <c r="L53" s="67"/>
      <c r="M53" s="66"/>
      <c r="N53" s="67"/>
      <c r="O53" s="66"/>
      <c r="P53" s="67"/>
      <c r="Q53" s="66"/>
      <c r="R53" s="66"/>
      <c r="S53" s="67"/>
      <c r="T53" s="66"/>
      <c r="U53" s="67"/>
      <c r="V53" s="67"/>
      <c r="W53" s="66"/>
      <c r="X53" s="67"/>
      <c r="Y53" s="66"/>
      <c r="Z53" s="67"/>
      <c r="AA53" s="66"/>
      <c r="AB53" s="67"/>
      <c r="AC53" s="66"/>
      <c r="AD53" s="67"/>
      <c r="AE53" s="74"/>
      <c r="AF53" s="67"/>
      <c r="AG53" s="74"/>
      <c r="AH53" s="67"/>
      <c r="AI53" s="66"/>
      <c r="AJ53" s="67"/>
      <c r="AK53" s="66"/>
      <c r="AL53" s="67"/>
      <c r="AM53" s="66"/>
      <c r="AN53" s="67"/>
      <c r="AO53" s="66"/>
      <c r="AP53" s="67"/>
      <c r="AQ53" s="66"/>
      <c r="AR53" s="67"/>
      <c r="AS53" s="66"/>
      <c r="AT53" s="67"/>
      <c r="AU53" s="66"/>
      <c r="AV53" s="812"/>
      <c r="AW53" s="814"/>
      <c r="AX53" s="817"/>
    </row>
    <row r="54" spans="1:50" ht="18.75" customHeight="1" hidden="1">
      <c r="A54" s="818" t="s">
        <v>227</v>
      </c>
      <c r="B54" s="59"/>
      <c r="C54" s="88"/>
      <c r="D54" s="61"/>
      <c r="E54" s="60"/>
      <c r="F54" s="61"/>
      <c r="G54" s="60"/>
      <c r="H54" s="61"/>
      <c r="I54" s="60"/>
      <c r="J54" s="61"/>
      <c r="K54" s="60"/>
      <c r="L54" s="61"/>
      <c r="M54" s="60"/>
      <c r="N54" s="61"/>
      <c r="O54" s="60"/>
      <c r="P54" s="61"/>
      <c r="Q54" s="60"/>
      <c r="R54" s="60"/>
      <c r="S54" s="61"/>
      <c r="T54" s="60"/>
      <c r="U54" s="61"/>
      <c r="V54" s="61"/>
      <c r="W54" s="60"/>
      <c r="X54" s="61"/>
      <c r="Y54" s="60"/>
      <c r="Z54" s="61"/>
      <c r="AA54" s="60"/>
      <c r="AB54" s="61"/>
      <c r="AC54" s="60"/>
      <c r="AD54" s="324"/>
      <c r="AE54" s="72"/>
      <c r="AF54" s="61"/>
      <c r="AG54" s="72"/>
      <c r="AH54" s="61"/>
      <c r="AI54" s="60"/>
      <c r="AJ54" s="61"/>
      <c r="AK54" s="60"/>
      <c r="AL54" s="61"/>
      <c r="AM54" s="60"/>
      <c r="AN54" s="61"/>
      <c r="AO54" s="60"/>
      <c r="AP54" s="61"/>
      <c r="AQ54" s="60"/>
      <c r="AR54" s="61"/>
      <c r="AS54" s="60"/>
      <c r="AT54" s="61"/>
      <c r="AU54" s="60"/>
      <c r="AV54" s="810">
        <f>SUM(B54:AS56)</f>
        <v>0</v>
      </c>
      <c r="AW54" s="810">
        <f>COUNTIF(B54:AS56,"&gt;0")</f>
        <v>0</v>
      </c>
      <c r="AX54" s="815">
        <v>18</v>
      </c>
    </row>
    <row r="55" spans="1:50" ht="18.75" customHeight="1" hidden="1">
      <c r="A55" s="819"/>
      <c r="B55" s="62"/>
      <c r="C55" s="89"/>
      <c r="D55" s="64"/>
      <c r="E55" s="63"/>
      <c r="F55" s="64"/>
      <c r="G55" s="63"/>
      <c r="H55" s="64"/>
      <c r="I55" s="63"/>
      <c r="J55" s="64"/>
      <c r="K55" s="63"/>
      <c r="L55" s="64"/>
      <c r="M55" s="63"/>
      <c r="N55" s="64"/>
      <c r="O55" s="63"/>
      <c r="P55" s="64"/>
      <c r="Q55" s="63"/>
      <c r="R55" s="63"/>
      <c r="S55" s="64"/>
      <c r="T55" s="63"/>
      <c r="U55" s="64"/>
      <c r="V55" s="64"/>
      <c r="W55" s="63"/>
      <c r="X55" s="64"/>
      <c r="Y55" s="63"/>
      <c r="Z55" s="64"/>
      <c r="AA55" s="63"/>
      <c r="AB55" s="64"/>
      <c r="AC55" s="63"/>
      <c r="AD55" s="64"/>
      <c r="AE55" s="63"/>
      <c r="AF55" s="64"/>
      <c r="AG55" s="73"/>
      <c r="AH55" s="64"/>
      <c r="AI55" s="63"/>
      <c r="AJ55" s="64"/>
      <c r="AK55" s="63"/>
      <c r="AL55" s="64"/>
      <c r="AM55" s="63"/>
      <c r="AN55" s="64"/>
      <c r="AO55" s="63"/>
      <c r="AP55" s="64"/>
      <c r="AQ55" s="63"/>
      <c r="AR55" s="64"/>
      <c r="AS55" s="63"/>
      <c r="AT55" s="64"/>
      <c r="AU55" s="63"/>
      <c r="AV55" s="811"/>
      <c r="AW55" s="813"/>
      <c r="AX55" s="816"/>
    </row>
    <row r="56" spans="1:50" ht="18.75" customHeight="1" hidden="1" thickBot="1">
      <c r="A56" s="820"/>
      <c r="B56" s="68"/>
      <c r="C56" s="91"/>
      <c r="D56" s="70"/>
      <c r="E56" s="69"/>
      <c r="F56" s="70"/>
      <c r="G56" s="69"/>
      <c r="H56" s="70"/>
      <c r="I56" s="69"/>
      <c r="J56" s="70"/>
      <c r="K56" s="69"/>
      <c r="L56" s="70"/>
      <c r="M56" s="69"/>
      <c r="N56" s="70"/>
      <c r="O56" s="69"/>
      <c r="P56" s="70"/>
      <c r="Q56" s="69"/>
      <c r="R56" s="69"/>
      <c r="S56" s="70"/>
      <c r="T56" s="69"/>
      <c r="U56" s="70"/>
      <c r="V56" s="70"/>
      <c r="W56" s="69"/>
      <c r="X56" s="70"/>
      <c r="Y56" s="69"/>
      <c r="Z56" s="70"/>
      <c r="AA56" s="69"/>
      <c r="AB56" s="70"/>
      <c r="AC56" s="69"/>
      <c r="AD56" s="70"/>
      <c r="AE56" s="75"/>
      <c r="AF56" s="70"/>
      <c r="AG56" s="75"/>
      <c r="AH56" s="70"/>
      <c r="AI56" s="69"/>
      <c r="AJ56" s="70"/>
      <c r="AK56" s="69"/>
      <c r="AL56" s="70"/>
      <c r="AM56" s="69"/>
      <c r="AN56" s="70"/>
      <c r="AO56" s="69"/>
      <c r="AP56" s="70"/>
      <c r="AQ56" s="69"/>
      <c r="AR56" s="70"/>
      <c r="AS56" s="69"/>
      <c r="AT56" s="70"/>
      <c r="AU56" s="69"/>
      <c r="AV56" s="812"/>
      <c r="AW56" s="814"/>
      <c r="AX56" s="817"/>
    </row>
    <row r="57" spans="1:50" ht="18.75" customHeight="1" hidden="1">
      <c r="A57" s="818" t="s">
        <v>228</v>
      </c>
      <c r="B57" s="59"/>
      <c r="C57" s="88"/>
      <c r="D57" s="61"/>
      <c r="E57" s="60"/>
      <c r="F57" s="61"/>
      <c r="G57" s="60"/>
      <c r="H57" s="61"/>
      <c r="I57" s="60"/>
      <c r="J57" s="61"/>
      <c r="K57" s="60"/>
      <c r="L57" s="61"/>
      <c r="M57" s="60"/>
      <c r="N57" s="61"/>
      <c r="O57" s="60"/>
      <c r="P57" s="61"/>
      <c r="Q57" s="60"/>
      <c r="R57" s="60"/>
      <c r="S57" s="61"/>
      <c r="T57" s="60"/>
      <c r="U57" s="61"/>
      <c r="V57" s="61"/>
      <c r="W57" s="60"/>
      <c r="X57" s="61"/>
      <c r="Y57" s="60"/>
      <c r="Z57" s="61"/>
      <c r="AA57" s="60"/>
      <c r="AB57" s="61"/>
      <c r="AC57" s="60"/>
      <c r="AD57" s="61"/>
      <c r="AE57" s="72"/>
      <c r="AF57" s="61"/>
      <c r="AG57" s="72"/>
      <c r="AH57" s="61"/>
      <c r="AI57" s="60"/>
      <c r="AJ57" s="61"/>
      <c r="AK57" s="60"/>
      <c r="AL57" s="61"/>
      <c r="AM57" s="60"/>
      <c r="AN57" s="61"/>
      <c r="AO57" s="60"/>
      <c r="AP57" s="61"/>
      <c r="AQ57" s="60"/>
      <c r="AR57" s="61"/>
      <c r="AS57" s="60"/>
      <c r="AT57" s="61"/>
      <c r="AU57" s="60"/>
      <c r="AV57" s="810">
        <f>SUM(B57:AS59)</f>
        <v>0</v>
      </c>
      <c r="AW57" s="810">
        <f>COUNTIF(B57:AS59,"&gt;0")</f>
        <v>0</v>
      </c>
      <c r="AX57" s="815">
        <v>19</v>
      </c>
    </row>
    <row r="58" spans="1:50" ht="18.75" customHeight="1" hidden="1">
      <c r="A58" s="819"/>
      <c r="B58" s="62"/>
      <c r="C58" s="89"/>
      <c r="D58" s="64"/>
      <c r="E58" s="63"/>
      <c r="F58" s="64"/>
      <c r="G58" s="63"/>
      <c r="H58" s="64"/>
      <c r="I58" s="63"/>
      <c r="J58" s="64"/>
      <c r="K58" s="63"/>
      <c r="L58" s="64"/>
      <c r="M58" s="63"/>
      <c r="N58" s="64"/>
      <c r="O58" s="63"/>
      <c r="P58" s="64"/>
      <c r="Q58" s="63"/>
      <c r="R58" s="63"/>
      <c r="S58" s="64"/>
      <c r="T58" s="63"/>
      <c r="U58" s="64"/>
      <c r="V58" s="64"/>
      <c r="W58" s="63"/>
      <c r="X58" s="64"/>
      <c r="Y58" s="63"/>
      <c r="Z58" s="64"/>
      <c r="AA58" s="63"/>
      <c r="AB58" s="64"/>
      <c r="AC58" s="63"/>
      <c r="AD58" s="64"/>
      <c r="AE58" s="73"/>
      <c r="AF58" s="64"/>
      <c r="AG58" s="73"/>
      <c r="AH58" s="64"/>
      <c r="AI58" s="63"/>
      <c r="AJ58" s="64"/>
      <c r="AK58" s="63"/>
      <c r="AL58" s="64"/>
      <c r="AM58" s="63"/>
      <c r="AN58" s="64"/>
      <c r="AO58" s="63"/>
      <c r="AP58" s="64"/>
      <c r="AQ58" s="63"/>
      <c r="AR58" s="64"/>
      <c r="AS58" s="63"/>
      <c r="AT58" s="64"/>
      <c r="AU58" s="63"/>
      <c r="AV58" s="811"/>
      <c r="AW58" s="813"/>
      <c r="AX58" s="816"/>
    </row>
    <row r="59" spans="1:50" ht="18.75" customHeight="1" hidden="1" thickBot="1">
      <c r="A59" s="820"/>
      <c r="B59" s="68"/>
      <c r="C59" s="91"/>
      <c r="D59" s="70"/>
      <c r="E59" s="69"/>
      <c r="F59" s="70"/>
      <c r="G59" s="69"/>
      <c r="H59" s="70"/>
      <c r="I59" s="69"/>
      <c r="J59" s="70"/>
      <c r="K59" s="69"/>
      <c r="L59" s="70"/>
      <c r="M59" s="69"/>
      <c r="N59" s="70"/>
      <c r="O59" s="69"/>
      <c r="P59" s="70"/>
      <c r="Q59" s="69"/>
      <c r="R59" s="69"/>
      <c r="S59" s="70"/>
      <c r="T59" s="69"/>
      <c r="U59" s="70"/>
      <c r="V59" s="70"/>
      <c r="W59" s="69"/>
      <c r="X59" s="70"/>
      <c r="Y59" s="69"/>
      <c r="Z59" s="70"/>
      <c r="AA59" s="69"/>
      <c r="AB59" s="70"/>
      <c r="AC59" s="69"/>
      <c r="AD59" s="70"/>
      <c r="AE59" s="75"/>
      <c r="AF59" s="70"/>
      <c r="AG59" s="75"/>
      <c r="AH59" s="70"/>
      <c r="AI59" s="69"/>
      <c r="AJ59" s="70"/>
      <c r="AK59" s="69"/>
      <c r="AL59" s="70"/>
      <c r="AM59" s="69"/>
      <c r="AN59" s="70"/>
      <c r="AO59" s="69"/>
      <c r="AP59" s="70"/>
      <c r="AQ59" s="69"/>
      <c r="AR59" s="70"/>
      <c r="AS59" s="69"/>
      <c r="AT59" s="70"/>
      <c r="AU59" s="69"/>
      <c r="AV59" s="812"/>
      <c r="AW59" s="814"/>
      <c r="AX59" s="817"/>
    </row>
    <row r="60" spans="1:50" ht="18.75" customHeight="1" hidden="1">
      <c r="A60" s="818" t="s">
        <v>229</v>
      </c>
      <c r="B60" s="59"/>
      <c r="C60" s="88"/>
      <c r="D60" s="61"/>
      <c r="E60" s="60"/>
      <c r="F60" s="61"/>
      <c r="G60" s="60"/>
      <c r="H60" s="61"/>
      <c r="I60" s="60"/>
      <c r="J60" s="61"/>
      <c r="K60" s="60"/>
      <c r="L60" s="61"/>
      <c r="M60" s="60"/>
      <c r="N60" s="61"/>
      <c r="O60" s="60"/>
      <c r="P60" s="61"/>
      <c r="Q60" s="60"/>
      <c r="R60" s="60"/>
      <c r="S60" s="61"/>
      <c r="T60" s="60"/>
      <c r="U60" s="61"/>
      <c r="V60" s="61"/>
      <c r="W60" s="60"/>
      <c r="X60" s="61"/>
      <c r="Y60" s="60"/>
      <c r="Z60" s="61"/>
      <c r="AA60" s="60"/>
      <c r="AB60" s="61"/>
      <c r="AC60" s="60"/>
      <c r="AD60" s="61"/>
      <c r="AE60" s="76"/>
      <c r="AF60" s="61"/>
      <c r="AG60" s="60"/>
      <c r="AH60" s="61"/>
      <c r="AI60" s="60"/>
      <c r="AJ60" s="61"/>
      <c r="AK60" s="60"/>
      <c r="AL60" s="61"/>
      <c r="AM60" s="60"/>
      <c r="AN60" s="61"/>
      <c r="AO60" s="60"/>
      <c r="AP60" s="61"/>
      <c r="AQ60" s="60"/>
      <c r="AR60" s="61"/>
      <c r="AS60" s="60"/>
      <c r="AT60" s="61"/>
      <c r="AU60" s="60"/>
      <c r="AV60" s="810">
        <f>SUM(B60:AS62)</f>
        <v>0</v>
      </c>
      <c r="AW60" s="810">
        <f>COUNTIF(B60:AS62,"&gt;0")</f>
        <v>0</v>
      </c>
      <c r="AX60" s="815">
        <v>20</v>
      </c>
    </row>
    <row r="61" spans="1:50" ht="18.75" customHeight="1" hidden="1">
      <c r="A61" s="819"/>
      <c r="B61" s="62"/>
      <c r="C61" s="89"/>
      <c r="D61" s="64"/>
      <c r="E61" s="63"/>
      <c r="F61" s="64"/>
      <c r="G61" s="63"/>
      <c r="H61" s="64"/>
      <c r="I61" s="63"/>
      <c r="J61" s="64"/>
      <c r="K61" s="63"/>
      <c r="L61" s="64"/>
      <c r="M61" s="63"/>
      <c r="N61" s="64"/>
      <c r="O61" s="63"/>
      <c r="P61" s="64"/>
      <c r="Q61" s="63"/>
      <c r="R61" s="63"/>
      <c r="S61" s="64"/>
      <c r="T61" s="63"/>
      <c r="U61" s="64"/>
      <c r="V61" s="64"/>
      <c r="W61" s="63"/>
      <c r="X61" s="64"/>
      <c r="Y61" s="63"/>
      <c r="Z61" s="64"/>
      <c r="AA61" s="63"/>
      <c r="AB61" s="64"/>
      <c r="AC61" s="63"/>
      <c r="AD61" s="64"/>
      <c r="AE61" s="63"/>
      <c r="AF61" s="64"/>
      <c r="AG61" s="63"/>
      <c r="AH61" s="64"/>
      <c r="AI61" s="63"/>
      <c r="AJ61" s="64"/>
      <c r="AK61" s="63"/>
      <c r="AL61" s="64"/>
      <c r="AM61" s="63"/>
      <c r="AN61" s="64"/>
      <c r="AO61" s="63"/>
      <c r="AP61" s="64"/>
      <c r="AQ61" s="63"/>
      <c r="AR61" s="64"/>
      <c r="AS61" s="63"/>
      <c r="AT61" s="64"/>
      <c r="AU61" s="63"/>
      <c r="AV61" s="811"/>
      <c r="AW61" s="813"/>
      <c r="AX61" s="816"/>
    </row>
    <row r="62" spans="1:50" ht="18.75" customHeight="1" hidden="1" thickBot="1">
      <c r="A62" s="820"/>
      <c r="B62" s="68"/>
      <c r="C62" s="91"/>
      <c r="D62" s="70"/>
      <c r="E62" s="69"/>
      <c r="F62" s="70"/>
      <c r="G62" s="69"/>
      <c r="H62" s="70"/>
      <c r="I62" s="69"/>
      <c r="J62" s="70"/>
      <c r="K62" s="69"/>
      <c r="L62" s="70"/>
      <c r="M62" s="69"/>
      <c r="N62" s="70"/>
      <c r="O62" s="69"/>
      <c r="P62" s="70"/>
      <c r="Q62" s="69"/>
      <c r="R62" s="69"/>
      <c r="S62" s="70"/>
      <c r="T62" s="69"/>
      <c r="U62" s="70"/>
      <c r="V62" s="70"/>
      <c r="W62" s="69"/>
      <c r="X62" s="70"/>
      <c r="Y62" s="69"/>
      <c r="Z62" s="70"/>
      <c r="AA62" s="69"/>
      <c r="AB62" s="70"/>
      <c r="AC62" s="69"/>
      <c r="AD62" s="70"/>
      <c r="AE62" s="69"/>
      <c r="AF62" s="70"/>
      <c r="AG62" s="69"/>
      <c r="AH62" s="70"/>
      <c r="AI62" s="69"/>
      <c r="AJ62" s="70"/>
      <c r="AK62" s="69"/>
      <c r="AL62" s="70"/>
      <c r="AM62" s="69"/>
      <c r="AN62" s="70"/>
      <c r="AO62" s="69"/>
      <c r="AP62" s="70"/>
      <c r="AQ62" s="69"/>
      <c r="AR62" s="70"/>
      <c r="AS62" s="69"/>
      <c r="AT62" s="70"/>
      <c r="AU62" s="69"/>
      <c r="AV62" s="812"/>
      <c r="AW62" s="814"/>
      <c r="AX62" s="817"/>
    </row>
    <row r="63" spans="1:50" ht="18.75" customHeight="1" hidden="1">
      <c r="A63" s="818" t="s">
        <v>230</v>
      </c>
      <c r="B63" s="59"/>
      <c r="C63" s="88"/>
      <c r="D63" s="61"/>
      <c r="E63" s="60"/>
      <c r="F63" s="61"/>
      <c r="G63" s="60"/>
      <c r="H63" s="61"/>
      <c r="I63" s="60"/>
      <c r="J63" s="61"/>
      <c r="K63" s="60"/>
      <c r="L63" s="61"/>
      <c r="M63" s="60"/>
      <c r="N63" s="61"/>
      <c r="O63" s="60"/>
      <c r="P63" s="61"/>
      <c r="Q63" s="60"/>
      <c r="R63" s="60"/>
      <c r="S63" s="61"/>
      <c r="T63" s="60"/>
      <c r="U63" s="61"/>
      <c r="V63" s="61"/>
      <c r="W63" s="60"/>
      <c r="X63" s="61"/>
      <c r="Y63" s="60"/>
      <c r="Z63" s="61"/>
      <c r="AA63" s="60"/>
      <c r="AB63" s="61"/>
      <c r="AC63" s="60"/>
      <c r="AD63" s="61"/>
      <c r="AE63" s="60"/>
      <c r="AF63" s="61"/>
      <c r="AG63" s="60"/>
      <c r="AH63" s="61"/>
      <c r="AI63" s="60"/>
      <c r="AJ63" s="61"/>
      <c r="AK63" s="60"/>
      <c r="AL63" s="61"/>
      <c r="AM63" s="60"/>
      <c r="AN63" s="61"/>
      <c r="AO63" s="60"/>
      <c r="AP63" s="61"/>
      <c r="AQ63" s="60"/>
      <c r="AR63" s="61"/>
      <c r="AS63" s="60"/>
      <c r="AT63" s="61"/>
      <c r="AU63" s="60"/>
      <c r="AV63" s="810">
        <f>SUM(B63:AS65)</f>
        <v>0</v>
      </c>
      <c r="AW63" s="810">
        <f>COUNTIF(B63:AS65,"&gt;0")</f>
        <v>0</v>
      </c>
      <c r="AX63" s="815">
        <v>21</v>
      </c>
    </row>
    <row r="64" spans="1:50" ht="18.75" customHeight="1" hidden="1">
      <c r="A64" s="819"/>
      <c r="B64" s="62"/>
      <c r="C64" s="89"/>
      <c r="D64" s="64"/>
      <c r="E64" s="63"/>
      <c r="F64" s="64"/>
      <c r="G64" s="63"/>
      <c r="H64" s="64"/>
      <c r="I64" s="63"/>
      <c r="J64" s="64"/>
      <c r="K64" s="63"/>
      <c r="L64" s="64"/>
      <c r="M64" s="63"/>
      <c r="N64" s="64"/>
      <c r="O64" s="63"/>
      <c r="P64" s="64"/>
      <c r="Q64" s="63"/>
      <c r="R64" s="63"/>
      <c r="S64" s="64"/>
      <c r="T64" s="63"/>
      <c r="U64" s="64"/>
      <c r="V64" s="64"/>
      <c r="W64" s="63"/>
      <c r="X64" s="64"/>
      <c r="Y64" s="63"/>
      <c r="Z64" s="64"/>
      <c r="AA64" s="63"/>
      <c r="AB64" s="64"/>
      <c r="AC64" s="63"/>
      <c r="AD64" s="64"/>
      <c r="AE64" s="63"/>
      <c r="AF64" s="64"/>
      <c r="AG64" s="63"/>
      <c r="AH64" s="64"/>
      <c r="AI64" s="63"/>
      <c r="AJ64" s="64"/>
      <c r="AK64" s="63"/>
      <c r="AL64" s="64"/>
      <c r="AM64" s="63"/>
      <c r="AN64" s="64"/>
      <c r="AO64" s="63"/>
      <c r="AP64" s="64"/>
      <c r="AQ64" s="63"/>
      <c r="AR64" s="64"/>
      <c r="AS64" s="63"/>
      <c r="AT64" s="64"/>
      <c r="AU64" s="63"/>
      <c r="AV64" s="811"/>
      <c r="AW64" s="813"/>
      <c r="AX64" s="816"/>
    </row>
    <row r="65" spans="1:50" ht="18.75" customHeight="1" hidden="1" thickBot="1">
      <c r="A65" s="820"/>
      <c r="B65" s="68"/>
      <c r="C65" s="91"/>
      <c r="D65" s="70"/>
      <c r="E65" s="69"/>
      <c r="F65" s="70"/>
      <c r="G65" s="69"/>
      <c r="H65" s="70"/>
      <c r="I65" s="69"/>
      <c r="J65" s="70"/>
      <c r="K65" s="69"/>
      <c r="L65" s="70"/>
      <c r="M65" s="69"/>
      <c r="N65" s="70"/>
      <c r="O65" s="69"/>
      <c r="P65" s="70"/>
      <c r="Q65" s="69"/>
      <c r="R65" s="69"/>
      <c r="S65" s="70"/>
      <c r="T65" s="69"/>
      <c r="U65" s="70"/>
      <c r="V65" s="70"/>
      <c r="W65" s="69"/>
      <c r="X65" s="70"/>
      <c r="Y65" s="69"/>
      <c r="Z65" s="70"/>
      <c r="AA65" s="69"/>
      <c r="AB65" s="70"/>
      <c r="AC65" s="69"/>
      <c r="AD65" s="70"/>
      <c r="AE65" s="69"/>
      <c r="AF65" s="70"/>
      <c r="AG65" s="69"/>
      <c r="AH65" s="70"/>
      <c r="AI65" s="69"/>
      <c r="AJ65" s="70"/>
      <c r="AK65" s="69"/>
      <c r="AL65" s="70"/>
      <c r="AM65" s="69"/>
      <c r="AN65" s="70"/>
      <c r="AO65" s="69"/>
      <c r="AP65" s="70"/>
      <c r="AQ65" s="69"/>
      <c r="AR65" s="70"/>
      <c r="AS65" s="69"/>
      <c r="AT65" s="70"/>
      <c r="AU65" s="69"/>
      <c r="AV65" s="812"/>
      <c r="AW65" s="814"/>
      <c r="AX65" s="817"/>
    </row>
    <row r="66" spans="1:107" ht="18.75" customHeight="1" hidden="1">
      <c r="A66" s="818" t="s">
        <v>231</v>
      </c>
      <c r="B66" s="59"/>
      <c r="C66" s="60"/>
      <c r="D66" s="61"/>
      <c r="E66" s="60"/>
      <c r="F66" s="61"/>
      <c r="G66" s="60"/>
      <c r="H66" s="61"/>
      <c r="I66" s="60"/>
      <c r="J66" s="61"/>
      <c r="K66" s="60"/>
      <c r="L66" s="61"/>
      <c r="M66" s="60"/>
      <c r="N66" s="61"/>
      <c r="O66" s="60"/>
      <c r="P66" s="61"/>
      <c r="Q66" s="60"/>
      <c r="R66" s="60"/>
      <c r="S66" s="61"/>
      <c r="T66" s="60"/>
      <c r="U66" s="61"/>
      <c r="V66" s="61"/>
      <c r="W66" s="60"/>
      <c r="X66" s="61"/>
      <c r="Y66" s="60"/>
      <c r="Z66" s="61"/>
      <c r="AA66" s="60"/>
      <c r="AB66" s="61"/>
      <c r="AC66" s="60"/>
      <c r="AD66" s="61"/>
      <c r="AE66" s="60"/>
      <c r="AF66" s="61"/>
      <c r="AG66" s="60"/>
      <c r="AH66" s="61"/>
      <c r="AI66" s="60"/>
      <c r="AJ66" s="61"/>
      <c r="AK66" s="60"/>
      <c r="AL66" s="61"/>
      <c r="AM66" s="60"/>
      <c r="AN66" s="61"/>
      <c r="AO66" s="60"/>
      <c r="AP66" s="61"/>
      <c r="AQ66" s="325"/>
      <c r="AR66" s="61"/>
      <c r="AS66" s="325"/>
      <c r="AT66" s="61"/>
      <c r="AU66" s="325"/>
      <c r="AV66" s="810">
        <f>SUM(B66:AS68)</f>
        <v>0</v>
      </c>
      <c r="AW66" s="810">
        <f>COUNTIF(B66:AS68,"&gt;0")</f>
        <v>0</v>
      </c>
      <c r="AX66" s="815">
        <v>22</v>
      </c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</row>
    <row r="67" spans="1:107" ht="18.75" customHeight="1" hidden="1">
      <c r="A67" s="819"/>
      <c r="B67" s="62"/>
      <c r="C67" s="63"/>
      <c r="D67" s="64"/>
      <c r="E67" s="63"/>
      <c r="F67" s="64"/>
      <c r="G67" s="63"/>
      <c r="H67" s="64"/>
      <c r="I67" s="63"/>
      <c r="J67" s="64"/>
      <c r="K67" s="63"/>
      <c r="L67" s="64"/>
      <c r="M67" s="63"/>
      <c r="N67" s="64"/>
      <c r="O67" s="63"/>
      <c r="P67" s="64"/>
      <c r="Q67" s="63"/>
      <c r="R67" s="63"/>
      <c r="S67" s="64"/>
      <c r="T67" s="63"/>
      <c r="U67" s="64"/>
      <c r="V67" s="64"/>
      <c r="W67" s="63"/>
      <c r="X67" s="64"/>
      <c r="Y67" s="63"/>
      <c r="Z67" s="64"/>
      <c r="AA67" s="63"/>
      <c r="AB67" s="64"/>
      <c r="AC67" s="63"/>
      <c r="AD67" s="64"/>
      <c r="AE67" s="63"/>
      <c r="AF67" s="64"/>
      <c r="AG67" s="63"/>
      <c r="AH67" s="64"/>
      <c r="AI67" s="63"/>
      <c r="AJ67" s="64"/>
      <c r="AK67" s="63"/>
      <c r="AL67" s="64"/>
      <c r="AM67" s="63"/>
      <c r="AN67" s="64"/>
      <c r="AO67" s="63"/>
      <c r="AP67" s="64"/>
      <c r="AQ67" s="326"/>
      <c r="AR67" s="64"/>
      <c r="AS67" s="326"/>
      <c r="AT67" s="64"/>
      <c r="AU67" s="326"/>
      <c r="AV67" s="811"/>
      <c r="AW67" s="813"/>
      <c r="AX67" s="81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</row>
    <row r="68" spans="1:107" ht="18.75" customHeight="1" hidden="1" thickBot="1">
      <c r="A68" s="820"/>
      <c r="B68" s="68"/>
      <c r="C68" s="91"/>
      <c r="D68" s="70"/>
      <c r="E68" s="69"/>
      <c r="F68" s="70"/>
      <c r="G68" s="69"/>
      <c r="H68" s="70"/>
      <c r="I68" s="69"/>
      <c r="J68" s="70"/>
      <c r="K68" s="69"/>
      <c r="L68" s="70"/>
      <c r="M68" s="69"/>
      <c r="N68" s="70"/>
      <c r="O68" s="69"/>
      <c r="P68" s="70"/>
      <c r="Q68" s="69"/>
      <c r="R68" s="69"/>
      <c r="S68" s="70"/>
      <c r="T68" s="69"/>
      <c r="U68" s="70"/>
      <c r="V68" s="70"/>
      <c r="W68" s="69"/>
      <c r="X68" s="70"/>
      <c r="Y68" s="69"/>
      <c r="Z68" s="70"/>
      <c r="AA68" s="69"/>
      <c r="AB68" s="70"/>
      <c r="AC68" s="69"/>
      <c r="AD68" s="70"/>
      <c r="AE68" s="69"/>
      <c r="AF68" s="70"/>
      <c r="AG68" s="69"/>
      <c r="AH68" s="70"/>
      <c r="AI68" s="69"/>
      <c r="AJ68" s="70"/>
      <c r="AK68" s="69"/>
      <c r="AL68" s="70"/>
      <c r="AM68" s="69"/>
      <c r="AN68" s="70"/>
      <c r="AO68" s="69"/>
      <c r="AP68" s="70"/>
      <c r="AQ68" s="327"/>
      <c r="AR68" s="70"/>
      <c r="AS68" s="327"/>
      <c r="AT68" s="70"/>
      <c r="AU68" s="327"/>
      <c r="AV68" s="812"/>
      <c r="AW68" s="814"/>
      <c r="AX68" s="817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</row>
    <row r="69" spans="1:107" ht="18.75" customHeight="1" hidden="1">
      <c r="A69" s="818" t="s">
        <v>232</v>
      </c>
      <c r="B69" s="59"/>
      <c r="C69" s="88"/>
      <c r="D69" s="61"/>
      <c r="E69" s="60"/>
      <c r="F69" s="61"/>
      <c r="G69" s="63"/>
      <c r="H69" s="61"/>
      <c r="I69" s="60"/>
      <c r="J69" s="61"/>
      <c r="K69" s="60"/>
      <c r="L69" s="61"/>
      <c r="M69" s="60"/>
      <c r="N69" s="61"/>
      <c r="O69" s="60"/>
      <c r="P69" s="61"/>
      <c r="Q69" s="60"/>
      <c r="R69" s="60"/>
      <c r="S69" s="61"/>
      <c r="T69" s="60"/>
      <c r="U69" s="61"/>
      <c r="V69" s="61"/>
      <c r="W69" s="60"/>
      <c r="X69" s="61"/>
      <c r="Y69" s="60"/>
      <c r="Z69" s="61"/>
      <c r="AA69" s="60"/>
      <c r="AB69" s="61"/>
      <c r="AC69" s="60"/>
      <c r="AD69" s="61"/>
      <c r="AE69" s="60"/>
      <c r="AF69" s="61"/>
      <c r="AG69" s="60"/>
      <c r="AH69" s="61"/>
      <c r="AI69" s="60"/>
      <c r="AJ69" s="61"/>
      <c r="AK69" s="60"/>
      <c r="AL69" s="61"/>
      <c r="AM69" s="60"/>
      <c r="AN69" s="61"/>
      <c r="AO69" s="60"/>
      <c r="AP69" s="61"/>
      <c r="AQ69" s="60"/>
      <c r="AR69" s="61"/>
      <c r="AS69" s="60"/>
      <c r="AT69" s="61"/>
      <c r="AU69" s="60"/>
      <c r="AV69" s="810">
        <f>SUM(B69:AS71)</f>
        <v>0</v>
      </c>
      <c r="AW69" s="810">
        <f>COUNTIF(B69:AS71,"&gt;0")</f>
        <v>0</v>
      </c>
      <c r="AX69" s="815">
        <v>23</v>
      </c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</row>
    <row r="70" spans="1:107" ht="18.75" customHeight="1" hidden="1">
      <c r="A70" s="819"/>
      <c r="B70" s="62"/>
      <c r="C70" s="89"/>
      <c r="D70" s="64"/>
      <c r="E70" s="63"/>
      <c r="F70" s="64"/>
      <c r="G70" s="63"/>
      <c r="H70" s="64"/>
      <c r="I70" s="63"/>
      <c r="J70" s="64"/>
      <c r="K70" s="63"/>
      <c r="L70" s="64"/>
      <c r="M70" s="63"/>
      <c r="N70" s="64"/>
      <c r="O70" s="63"/>
      <c r="P70" s="64"/>
      <c r="Q70" s="63"/>
      <c r="R70" s="63"/>
      <c r="S70" s="64"/>
      <c r="T70" s="63"/>
      <c r="U70" s="64"/>
      <c r="V70" s="64"/>
      <c r="W70" s="63"/>
      <c r="X70" s="64"/>
      <c r="Y70" s="63"/>
      <c r="Z70" s="64"/>
      <c r="AA70" s="63"/>
      <c r="AB70" s="64"/>
      <c r="AC70" s="63"/>
      <c r="AD70" s="64"/>
      <c r="AE70" s="63"/>
      <c r="AF70" s="64"/>
      <c r="AG70" s="63"/>
      <c r="AH70" s="64"/>
      <c r="AI70" s="63"/>
      <c r="AJ70" s="64"/>
      <c r="AK70" s="63"/>
      <c r="AL70" s="64"/>
      <c r="AM70" s="63"/>
      <c r="AN70" s="64"/>
      <c r="AO70" s="63"/>
      <c r="AP70" s="64"/>
      <c r="AQ70" s="63"/>
      <c r="AR70" s="64"/>
      <c r="AS70" s="63"/>
      <c r="AT70" s="64"/>
      <c r="AU70" s="63"/>
      <c r="AV70" s="811"/>
      <c r="AW70" s="813"/>
      <c r="AX70" s="816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</row>
    <row r="71" spans="1:50" ht="18.75" customHeight="1" hidden="1" thickBot="1">
      <c r="A71" s="820"/>
      <c r="B71" s="68"/>
      <c r="C71" s="91"/>
      <c r="D71" s="70"/>
      <c r="E71" s="69"/>
      <c r="F71" s="70"/>
      <c r="G71" s="69"/>
      <c r="H71" s="70"/>
      <c r="I71" s="69"/>
      <c r="J71" s="70"/>
      <c r="K71" s="69"/>
      <c r="L71" s="70"/>
      <c r="M71" s="69"/>
      <c r="N71" s="70"/>
      <c r="O71" s="69"/>
      <c r="P71" s="70"/>
      <c r="Q71" s="69"/>
      <c r="R71" s="69"/>
      <c r="S71" s="70"/>
      <c r="T71" s="69"/>
      <c r="U71" s="70"/>
      <c r="V71" s="70"/>
      <c r="W71" s="69"/>
      <c r="X71" s="70"/>
      <c r="Y71" s="69"/>
      <c r="Z71" s="70"/>
      <c r="AA71" s="69"/>
      <c r="AB71" s="70"/>
      <c r="AC71" s="69"/>
      <c r="AD71" s="70"/>
      <c r="AE71" s="71"/>
      <c r="AF71" s="70"/>
      <c r="AG71" s="71"/>
      <c r="AH71" s="70"/>
      <c r="AI71" s="69"/>
      <c r="AJ71" s="70"/>
      <c r="AK71" s="69"/>
      <c r="AL71" s="70"/>
      <c r="AM71" s="69"/>
      <c r="AN71" s="70"/>
      <c r="AO71" s="69"/>
      <c r="AP71" s="70"/>
      <c r="AQ71" s="69"/>
      <c r="AR71" s="70"/>
      <c r="AS71" s="69"/>
      <c r="AT71" s="70"/>
      <c r="AU71" s="69"/>
      <c r="AV71" s="812"/>
      <c r="AW71" s="814"/>
      <c r="AX71" s="817"/>
    </row>
    <row r="72" spans="1:50" ht="18.75" customHeight="1" hidden="1">
      <c r="A72" s="818" t="s">
        <v>233</v>
      </c>
      <c r="B72" s="59"/>
      <c r="C72" s="88"/>
      <c r="D72" s="61"/>
      <c r="E72" s="60"/>
      <c r="F72" s="61"/>
      <c r="G72" s="60"/>
      <c r="H72" s="61"/>
      <c r="I72" s="60"/>
      <c r="J72" s="61"/>
      <c r="K72" s="60"/>
      <c r="L72" s="61"/>
      <c r="M72" s="60"/>
      <c r="N72" s="61"/>
      <c r="O72" s="60"/>
      <c r="P72" s="61"/>
      <c r="Q72" s="60"/>
      <c r="R72" s="60"/>
      <c r="S72" s="61"/>
      <c r="T72" s="60"/>
      <c r="U72" s="61"/>
      <c r="V72" s="61"/>
      <c r="W72" s="60"/>
      <c r="X72" s="61"/>
      <c r="Y72" s="60"/>
      <c r="Z72" s="61"/>
      <c r="AA72" s="60"/>
      <c r="AB72" s="61"/>
      <c r="AC72" s="60"/>
      <c r="AD72" s="61"/>
      <c r="AE72" s="72"/>
      <c r="AF72" s="61"/>
      <c r="AG72" s="72"/>
      <c r="AH72" s="61"/>
      <c r="AI72" s="60"/>
      <c r="AJ72" s="61"/>
      <c r="AK72" s="60"/>
      <c r="AL72" s="61"/>
      <c r="AM72" s="60"/>
      <c r="AN72" s="61"/>
      <c r="AO72" s="60"/>
      <c r="AP72" s="61"/>
      <c r="AQ72" s="60"/>
      <c r="AR72" s="61"/>
      <c r="AS72" s="60"/>
      <c r="AT72" s="61"/>
      <c r="AU72" s="60"/>
      <c r="AV72" s="810">
        <f>SUM(B72:AS74)</f>
        <v>0</v>
      </c>
      <c r="AW72" s="810">
        <f>COUNTIF(B72:AS74,"&gt;0")</f>
        <v>0</v>
      </c>
      <c r="AX72" s="815">
        <v>24</v>
      </c>
    </row>
    <row r="73" spans="1:50" ht="18.75" customHeight="1" hidden="1">
      <c r="A73" s="819"/>
      <c r="B73" s="62"/>
      <c r="C73" s="89"/>
      <c r="D73" s="64"/>
      <c r="E73" s="63"/>
      <c r="F73" s="64"/>
      <c r="G73" s="63"/>
      <c r="H73" s="64"/>
      <c r="I73" s="63"/>
      <c r="J73" s="64"/>
      <c r="K73" s="63"/>
      <c r="L73" s="64"/>
      <c r="M73" s="63"/>
      <c r="N73" s="64"/>
      <c r="O73" s="63"/>
      <c r="P73" s="64"/>
      <c r="Q73" s="63"/>
      <c r="R73" s="63"/>
      <c r="S73" s="64"/>
      <c r="T73" s="63"/>
      <c r="U73" s="64"/>
      <c r="V73" s="64"/>
      <c r="W73" s="63"/>
      <c r="X73" s="64"/>
      <c r="Y73" s="63"/>
      <c r="Z73" s="64"/>
      <c r="AA73" s="63"/>
      <c r="AB73" s="64"/>
      <c r="AC73" s="63"/>
      <c r="AD73" s="64"/>
      <c r="AE73" s="73"/>
      <c r="AF73" s="64"/>
      <c r="AG73" s="73"/>
      <c r="AH73" s="64"/>
      <c r="AI73" s="63"/>
      <c r="AJ73" s="64"/>
      <c r="AK73" s="63"/>
      <c r="AL73" s="64"/>
      <c r="AM73" s="63"/>
      <c r="AN73" s="64"/>
      <c r="AO73" s="63"/>
      <c r="AP73" s="64"/>
      <c r="AQ73" s="63"/>
      <c r="AR73" s="64"/>
      <c r="AS73" s="63"/>
      <c r="AT73" s="64"/>
      <c r="AU73" s="63"/>
      <c r="AV73" s="811"/>
      <c r="AW73" s="813"/>
      <c r="AX73" s="816"/>
    </row>
    <row r="74" spans="1:50" ht="18.75" customHeight="1" hidden="1" thickBot="1">
      <c r="A74" s="820"/>
      <c r="B74" s="65"/>
      <c r="C74" s="90"/>
      <c r="D74" s="67"/>
      <c r="E74" s="66"/>
      <c r="F74" s="67"/>
      <c r="G74" s="66"/>
      <c r="H74" s="67"/>
      <c r="I74" s="66"/>
      <c r="J74" s="67"/>
      <c r="K74" s="66"/>
      <c r="L74" s="67"/>
      <c r="M74" s="66"/>
      <c r="N74" s="67"/>
      <c r="O74" s="66"/>
      <c r="P74" s="67"/>
      <c r="Q74" s="66"/>
      <c r="R74" s="66"/>
      <c r="S74" s="67"/>
      <c r="T74" s="66"/>
      <c r="U74" s="67"/>
      <c r="V74" s="67"/>
      <c r="W74" s="66"/>
      <c r="X74" s="67"/>
      <c r="Y74" s="66"/>
      <c r="Z74" s="67"/>
      <c r="AA74" s="66"/>
      <c r="AB74" s="67"/>
      <c r="AC74" s="66"/>
      <c r="AD74" s="67"/>
      <c r="AE74" s="74"/>
      <c r="AF74" s="67"/>
      <c r="AG74" s="74"/>
      <c r="AH74" s="67"/>
      <c r="AI74" s="66"/>
      <c r="AJ74" s="67"/>
      <c r="AK74" s="66"/>
      <c r="AL74" s="67"/>
      <c r="AM74" s="66"/>
      <c r="AN74" s="67"/>
      <c r="AO74" s="66"/>
      <c r="AP74" s="67"/>
      <c r="AQ74" s="66"/>
      <c r="AR74" s="67"/>
      <c r="AS74" s="66"/>
      <c r="AT74" s="67"/>
      <c r="AU74" s="66"/>
      <c r="AV74" s="812"/>
      <c r="AW74" s="814"/>
      <c r="AX74" s="817"/>
    </row>
    <row r="75" spans="1:50" ht="18.75" customHeight="1" hidden="1">
      <c r="A75" s="818" t="s">
        <v>234</v>
      </c>
      <c r="B75" s="59"/>
      <c r="C75" s="88"/>
      <c r="D75" s="61"/>
      <c r="E75" s="60"/>
      <c r="F75" s="61"/>
      <c r="G75" s="60"/>
      <c r="H75" s="61"/>
      <c r="I75" s="60"/>
      <c r="J75" s="61"/>
      <c r="K75" s="60"/>
      <c r="L75" s="61"/>
      <c r="M75" s="60"/>
      <c r="N75" s="61"/>
      <c r="O75" s="60"/>
      <c r="P75" s="61"/>
      <c r="Q75" s="60"/>
      <c r="R75" s="60"/>
      <c r="S75" s="61"/>
      <c r="T75" s="60"/>
      <c r="U75" s="61"/>
      <c r="V75" s="61"/>
      <c r="W75" s="60"/>
      <c r="X75" s="61"/>
      <c r="Y75" s="60"/>
      <c r="Z75" s="61"/>
      <c r="AA75" s="60"/>
      <c r="AB75" s="61"/>
      <c r="AC75" s="60"/>
      <c r="AD75" s="324"/>
      <c r="AE75" s="72"/>
      <c r="AF75" s="61"/>
      <c r="AG75" s="72"/>
      <c r="AH75" s="61"/>
      <c r="AI75" s="60"/>
      <c r="AJ75" s="61"/>
      <c r="AK75" s="60"/>
      <c r="AL75" s="61"/>
      <c r="AM75" s="60"/>
      <c r="AN75" s="61"/>
      <c r="AO75" s="60"/>
      <c r="AP75" s="61"/>
      <c r="AQ75" s="60"/>
      <c r="AR75" s="61"/>
      <c r="AS75" s="60"/>
      <c r="AT75" s="61"/>
      <c r="AU75" s="60"/>
      <c r="AV75" s="810">
        <f>SUM(B75:AS77)</f>
        <v>0</v>
      </c>
      <c r="AW75" s="810">
        <f>COUNTIF(B75:AS77,"&gt;0")</f>
        <v>0</v>
      </c>
      <c r="AX75" s="815">
        <v>25</v>
      </c>
    </row>
    <row r="76" spans="1:50" ht="18.75" customHeight="1" hidden="1">
      <c r="A76" s="819"/>
      <c r="B76" s="62"/>
      <c r="C76" s="89"/>
      <c r="D76" s="64"/>
      <c r="E76" s="63"/>
      <c r="F76" s="64"/>
      <c r="G76" s="63"/>
      <c r="H76" s="64"/>
      <c r="I76" s="63"/>
      <c r="J76" s="64"/>
      <c r="K76" s="63"/>
      <c r="L76" s="64"/>
      <c r="M76" s="63"/>
      <c r="N76" s="64"/>
      <c r="O76" s="63"/>
      <c r="P76" s="64"/>
      <c r="Q76" s="63"/>
      <c r="R76" s="63"/>
      <c r="S76" s="64"/>
      <c r="T76" s="63"/>
      <c r="U76" s="64"/>
      <c r="V76" s="64"/>
      <c r="W76" s="63"/>
      <c r="X76" s="64"/>
      <c r="Y76" s="63"/>
      <c r="Z76" s="64"/>
      <c r="AA76" s="63"/>
      <c r="AB76" s="64"/>
      <c r="AC76" s="63"/>
      <c r="AD76" s="64"/>
      <c r="AE76" s="63"/>
      <c r="AF76" s="64"/>
      <c r="AG76" s="73"/>
      <c r="AH76" s="64"/>
      <c r="AI76" s="63"/>
      <c r="AJ76" s="64"/>
      <c r="AK76" s="63"/>
      <c r="AL76" s="64"/>
      <c r="AM76" s="63"/>
      <c r="AN76" s="64"/>
      <c r="AO76" s="63"/>
      <c r="AP76" s="64"/>
      <c r="AQ76" s="63"/>
      <c r="AR76" s="64"/>
      <c r="AS76" s="63"/>
      <c r="AT76" s="64"/>
      <c r="AU76" s="63"/>
      <c r="AV76" s="811"/>
      <c r="AW76" s="813"/>
      <c r="AX76" s="816"/>
    </row>
    <row r="77" spans="1:50" ht="18.75" customHeight="1" hidden="1" thickBot="1">
      <c r="A77" s="820"/>
      <c r="B77" s="68"/>
      <c r="C77" s="91"/>
      <c r="D77" s="70"/>
      <c r="E77" s="69"/>
      <c r="F77" s="70"/>
      <c r="G77" s="69"/>
      <c r="H77" s="70"/>
      <c r="I77" s="69"/>
      <c r="J77" s="70"/>
      <c r="K77" s="69"/>
      <c r="L77" s="70"/>
      <c r="M77" s="69"/>
      <c r="N77" s="70"/>
      <c r="O77" s="69"/>
      <c r="P77" s="70"/>
      <c r="Q77" s="69"/>
      <c r="R77" s="69"/>
      <c r="S77" s="70"/>
      <c r="T77" s="69"/>
      <c r="U77" s="70"/>
      <c r="V77" s="70"/>
      <c r="W77" s="69"/>
      <c r="X77" s="70"/>
      <c r="Y77" s="69"/>
      <c r="Z77" s="70"/>
      <c r="AA77" s="69"/>
      <c r="AB77" s="70"/>
      <c r="AC77" s="69"/>
      <c r="AD77" s="70"/>
      <c r="AE77" s="75"/>
      <c r="AF77" s="70"/>
      <c r="AG77" s="75"/>
      <c r="AH77" s="70"/>
      <c r="AI77" s="69"/>
      <c r="AJ77" s="70"/>
      <c r="AK77" s="69"/>
      <c r="AL77" s="70"/>
      <c r="AM77" s="69"/>
      <c r="AN77" s="70"/>
      <c r="AO77" s="69"/>
      <c r="AP77" s="70"/>
      <c r="AQ77" s="69"/>
      <c r="AR77" s="70"/>
      <c r="AS77" s="69"/>
      <c r="AT77" s="70"/>
      <c r="AU77" s="69"/>
      <c r="AV77" s="812"/>
      <c r="AW77" s="814"/>
      <c r="AX77" s="817"/>
    </row>
    <row r="78" spans="1:50" ht="18.75" customHeight="1" hidden="1">
      <c r="A78" s="818" t="s">
        <v>235</v>
      </c>
      <c r="B78" s="59"/>
      <c r="C78" s="88"/>
      <c r="D78" s="61"/>
      <c r="E78" s="60"/>
      <c r="F78" s="61"/>
      <c r="G78" s="60"/>
      <c r="H78" s="61"/>
      <c r="I78" s="60"/>
      <c r="J78" s="61"/>
      <c r="K78" s="60"/>
      <c r="L78" s="61"/>
      <c r="M78" s="60"/>
      <c r="N78" s="61"/>
      <c r="O78" s="60"/>
      <c r="P78" s="61"/>
      <c r="Q78" s="60"/>
      <c r="R78" s="60"/>
      <c r="S78" s="61"/>
      <c r="T78" s="60"/>
      <c r="U78" s="61"/>
      <c r="V78" s="61"/>
      <c r="W78" s="60"/>
      <c r="X78" s="61"/>
      <c r="Y78" s="60"/>
      <c r="Z78" s="61"/>
      <c r="AA78" s="60"/>
      <c r="AB78" s="61"/>
      <c r="AC78" s="60"/>
      <c r="AD78" s="61"/>
      <c r="AE78" s="72"/>
      <c r="AF78" s="61"/>
      <c r="AG78" s="72"/>
      <c r="AH78" s="61"/>
      <c r="AI78" s="60"/>
      <c r="AJ78" s="61"/>
      <c r="AK78" s="60"/>
      <c r="AL78" s="61"/>
      <c r="AM78" s="60"/>
      <c r="AN78" s="61"/>
      <c r="AO78" s="60"/>
      <c r="AP78" s="61"/>
      <c r="AQ78" s="60"/>
      <c r="AR78" s="61"/>
      <c r="AS78" s="60"/>
      <c r="AT78" s="61"/>
      <c r="AU78" s="60"/>
      <c r="AV78" s="810">
        <f>SUM(B78:AS80)</f>
        <v>0</v>
      </c>
      <c r="AW78" s="810">
        <f>COUNTIF(B78:AS80,"&gt;0")</f>
        <v>0</v>
      </c>
      <c r="AX78" s="815">
        <v>26</v>
      </c>
    </row>
    <row r="79" spans="1:50" ht="18.75" customHeight="1" hidden="1">
      <c r="A79" s="819"/>
      <c r="B79" s="62"/>
      <c r="C79" s="89"/>
      <c r="D79" s="64"/>
      <c r="E79" s="63"/>
      <c r="F79" s="64"/>
      <c r="G79" s="63"/>
      <c r="H79" s="64"/>
      <c r="I79" s="63"/>
      <c r="J79" s="64"/>
      <c r="K79" s="63"/>
      <c r="L79" s="64"/>
      <c r="M79" s="63"/>
      <c r="N79" s="64"/>
      <c r="O79" s="63"/>
      <c r="P79" s="64"/>
      <c r="Q79" s="63"/>
      <c r="R79" s="63"/>
      <c r="S79" s="64"/>
      <c r="T79" s="63"/>
      <c r="U79" s="64"/>
      <c r="V79" s="64"/>
      <c r="W79" s="63"/>
      <c r="X79" s="64"/>
      <c r="Y79" s="63"/>
      <c r="Z79" s="64"/>
      <c r="AA79" s="63"/>
      <c r="AB79" s="64"/>
      <c r="AC79" s="63"/>
      <c r="AD79" s="64"/>
      <c r="AE79" s="73"/>
      <c r="AF79" s="64"/>
      <c r="AG79" s="73"/>
      <c r="AH79" s="64"/>
      <c r="AI79" s="63"/>
      <c r="AJ79" s="64"/>
      <c r="AK79" s="63"/>
      <c r="AL79" s="64"/>
      <c r="AM79" s="63"/>
      <c r="AN79" s="64"/>
      <c r="AO79" s="63"/>
      <c r="AP79" s="64"/>
      <c r="AQ79" s="63"/>
      <c r="AR79" s="64"/>
      <c r="AS79" s="63"/>
      <c r="AT79" s="64"/>
      <c r="AU79" s="63"/>
      <c r="AV79" s="811"/>
      <c r="AW79" s="813"/>
      <c r="AX79" s="816"/>
    </row>
    <row r="80" spans="1:50" ht="18.75" customHeight="1" hidden="1" thickBot="1">
      <c r="A80" s="820"/>
      <c r="B80" s="68"/>
      <c r="C80" s="91"/>
      <c r="D80" s="70"/>
      <c r="E80" s="69"/>
      <c r="F80" s="70"/>
      <c r="G80" s="69"/>
      <c r="H80" s="70"/>
      <c r="I80" s="69"/>
      <c r="J80" s="70"/>
      <c r="K80" s="69"/>
      <c r="L80" s="70"/>
      <c r="M80" s="69"/>
      <c r="N80" s="70"/>
      <c r="O80" s="69"/>
      <c r="P80" s="70"/>
      <c r="Q80" s="69"/>
      <c r="R80" s="69"/>
      <c r="S80" s="70"/>
      <c r="T80" s="69"/>
      <c r="U80" s="70"/>
      <c r="V80" s="70"/>
      <c r="W80" s="69"/>
      <c r="X80" s="70"/>
      <c r="Y80" s="69"/>
      <c r="Z80" s="70"/>
      <c r="AA80" s="69"/>
      <c r="AB80" s="70"/>
      <c r="AC80" s="69"/>
      <c r="AD80" s="70"/>
      <c r="AE80" s="75"/>
      <c r="AF80" s="70"/>
      <c r="AG80" s="75"/>
      <c r="AH80" s="70"/>
      <c r="AI80" s="69"/>
      <c r="AJ80" s="70"/>
      <c r="AK80" s="69"/>
      <c r="AL80" s="70"/>
      <c r="AM80" s="69"/>
      <c r="AN80" s="70"/>
      <c r="AO80" s="69"/>
      <c r="AP80" s="70"/>
      <c r="AQ80" s="69"/>
      <c r="AR80" s="70"/>
      <c r="AS80" s="69"/>
      <c r="AT80" s="70"/>
      <c r="AU80" s="69"/>
      <c r="AV80" s="812"/>
      <c r="AW80" s="814"/>
      <c r="AX80" s="817"/>
    </row>
    <row r="81" spans="1:50" ht="18.75" customHeight="1" hidden="1">
      <c r="A81" s="818" t="s">
        <v>236</v>
      </c>
      <c r="B81" s="59"/>
      <c r="C81" s="88"/>
      <c r="D81" s="61"/>
      <c r="E81" s="60"/>
      <c r="F81" s="61"/>
      <c r="G81" s="60"/>
      <c r="H81" s="61"/>
      <c r="I81" s="60"/>
      <c r="J81" s="61"/>
      <c r="K81" s="60"/>
      <c r="L81" s="61"/>
      <c r="M81" s="60"/>
      <c r="N81" s="61"/>
      <c r="O81" s="60"/>
      <c r="P81" s="61"/>
      <c r="Q81" s="60"/>
      <c r="R81" s="60"/>
      <c r="S81" s="61"/>
      <c r="T81" s="60"/>
      <c r="U81" s="61"/>
      <c r="V81" s="61"/>
      <c r="W81" s="60"/>
      <c r="X81" s="61"/>
      <c r="Y81" s="60"/>
      <c r="Z81" s="61"/>
      <c r="AA81" s="60"/>
      <c r="AB81" s="61"/>
      <c r="AC81" s="60"/>
      <c r="AD81" s="61"/>
      <c r="AE81" s="76"/>
      <c r="AF81" s="61"/>
      <c r="AG81" s="60"/>
      <c r="AH81" s="61"/>
      <c r="AI81" s="60"/>
      <c r="AJ81" s="61"/>
      <c r="AK81" s="60"/>
      <c r="AL81" s="61"/>
      <c r="AM81" s="60"/>
      <c r="AN81" s="61"/>
      <c r="AO81" s="60"/>
      <c r="AP81" s="61"/>
      <c r="AQ81" s="60"/>
      <c r="AR81" s="61"/>
      <c r="AS81" s="60"/>
      <c r="AT81" s="61"/>
      <c r="AU81" s="60"/>
      <c r="AV81" s="810">
        <f>SUM(B81:AS83)</f>
        <v>0</v>
      </c>
      <c r="AW81" s="810">
        <f>COUNTIF(B81:AS83,"&gt;0")</f>
        <v>0</v>
      </c>
      <c r="AX81" s="815">
        <v>27</v>
      </c>
    </row>
    <row r="82" spans="1:50" ht="18.75" customHeight="1" hidden="1">
      <c r="A82" s="819"/>
      <c r="B82" s="62"/>
      <c r="C82" s="89"/>
      <c r="D82" s="64"/>
      <c r="E82" s="63"/>
      <c r="F82" s="64"/>
      <c r="G82" s="63"/>
      <c r="H82" s="64"/>
      <c r="I82" s="63"/>
      <c r="J82" s="64"/>
      <c r="K82" s="63"/>
      <c r="L82" s="64"/>
      <c r="M82" s="63"/>
      <c r="N82" s="64"/>
      <c r="O82" s="63"/>
      <c r="P82" s="64"/>
      <c r="Q82" s="63"/>
      <c r="R82" s="63"/>
      <c r="S82" s="64"/>
      <c r="T82" s="63"/>
      <c r="U82" s="64"/>
      <c r="V82" s="64"/>
      <c r="W82" s="63"/>
      <c r="X82" s="64"/>
      <c r="Y82" s="63"/>
      <c r="Z82" s="64"/>
      <c r="AA82" s="63"/>
      <c r="AB82" s="64"/>
      <c r="AC82" s="63"/>
      <c r="AD82" s="64"/>
      <c r="AE82" s="63"/>
      <c r="AF82" s="64"/>
      <c r="AG82" s="63"/>
      <c r="AH82" s="64"/>
      <c r="AI82" s="63"/>
      <c r="AJ82" s="64"/>
      <c r="AK82" s="63"/>
      <c r="AL82" s="64"/>
      <c r="AM82" s="63"/>
      <c r="AN82" s="64"/>
      <c r="AO82" s="63"/>
      <c r="AP82" s="64"/>
      <c r="AQ82" s="63"/>
      <c r="AR82" s="64"/>
      <c r="AS82" s="63"/>
      <c r="AT82" s="64"/>
      <c r="AU82" s="63"/>
      <c r="AV82" s="811"/>
      <c r="AW82" s="813"/>
      <c r="AX82" s="816"/>
    </row>
    <row r="83" spans="1:50" ht="18.75" customHeight="1" hidden="1" thickBot="1">
      <c r="A83" s="820"/>
      <c r="B83" s="68"/>
      <c r="C83" s="91"/>
      <c r="D83" s="70"/>
      <c r="E83" s="69"/>
      <c r="F83" s="70"/>
      <c r="G83" s="69"/>
      <c r="H83" s="70"/>
      <c r="I83" s="69"/>
      <c r="J83" s="70"/>
      <c r="K83" s="69"/>
      <c r="L83" s="70"/>
      <c r="M83" s="69"/>
      <c r="N83" s="70"/>
      <c r="O83" s="69"/>
      <c r="P83" s="70"/>
      <c r="Q83" s="69"/>
      <c r="R83" s="69"/>
      <c r="S83" s="70"/>
      <c r="T83" s="69"/>
      <c r="U83" s="70"/>
      <c r="V83" s="70"/>
      <c r="W83" s="69"/>
      <c r="X83" s="70"/>
      <c r="Y83" s="69"/>
      <c r="Z83" s="70"/>
      <c r="AA83" s="69"/>
      <c r="AB83" s="70"/>
      <c r="AC83" s="69"/>
      <c r="AD83" s="70"/>
      <c r="AE83" s="69"/>
      <c r="AF83" s="70"/>
      <c r="AG83" s="69"/>
      <c r="AH83" s="70"/>
      <c r="AI83" s="69"/>
      <c r="AJ83" s="70"/>
      <c r="AK83" s="69"/>
      <c r="AL83" s="70"/>
      <c r="AM83" s="69"/>
      <c r="AN83" s="70"/>
      <c r="AO83" s="69"/>
      <c r="AP83" s="70"/>
      <c r="AQ83" s="69"/>
      <c r="AR83" s="70"/>
      <c r="AS83" s="69"/>
      <c r="AT83" s="70"/>
      <c r="AU83" s="69"/>
      <c r="AV83" s="812"/>
      <c r="AW83" s="814"/>
      <c r="AX83" s="817"/>
    </row>
    <row r="84" spans="1:50" ht="18.75" customHeight="1" hidden="1">
      <c r="A84" s="818" t="s">
        <v>237</v>
      </c>
      <c r="B84" s="59"/>
      <c r="C84" s="88"/>
      <c r="D84" s="61"/>
      <c r="E84" s="60"/>
      <c r="F84" s="61"/>
      <c r="G84" s="60"/>
      <c r="H84" s="61"/>
      <c r="I84" s="60"/>
      <c r="J84" s="61"/>
      <c r="K84" s="60"/>
      <c r="L84" s="61"/>
      <c r="M84" s="60"/>
      <c r="N84" s="61"/>
      <c r="O84" s="60"/>
      <c r="P84" s="61"/>
      <c r="Q84" s="60"/>
      <c r="R84" s="60"/>
      <c r="S84" s="61"/>
      <c r="T84" s="60"/>
      <c r="U84" s="61"/>
      <c r="V84" s="61"/>
      <c r="W84" s="60"/>
      <c r="X84" s="61"/>
      <c r="Y84" s="60"/>
      <c r="Z84" s="61"/>
      <c r="AA84" s="60"/>
      <c r="AB84" s="61"/>
      <c r="AC84" s="60"/>
      <c r="AD84" s="61"/>
      <c r="AE84" s="60"/>
      <c r="AF84" s="61"/>
      <c r="AG84" s="60"/>
      <c r="AH84" s="61"/>
      <c r="AI84" s="60"/>
      <c r="AJ84" s="61"/>
      <c r="AK84" s="60"/>
      <c r="AL84" s="61"/>
      <c r="AM84" s="60"/>
      <c r="AN84" s="61"/>
      <c r="AO84" s="60"/>
      <c r="AP84" s="61"/>
      <c r="AQ84" s="60"/>
      <c r="AR84" s="61"/>
      <c r="AS84" s="60"/>
      <c r="AT84" s="61"/>
      <c r="AU84" s="60"/>
      <c r="AV84" s="810">
        <f>SUM(B84:AS86)</f>
        <v>0</v>
      </c>
      <c r="AW84" s="810">
        <f>COUNTIF(B84:AS86,"&gt;0")</f>
        <v>0</v>
      </c>
      <c r="AX84" s="815">
        <v>28</v>
      </c>
    </row>
    <row r="85" spans="1:50" ht="18.75" customHeight="1" hidden="1">
      <c r="A85" s="819"/>
      <c r="B85" s="62"/>
      <c r="C85" s="89"/>
      <c r="D85" s="64"/>
      <c r="E85" s="63"/>
      <c r="F85" s="64"/>
      <c r="G85" s="63"/>
      <c r="H85" s="64"/>
      <c r="I85" s="63"/>
      <c r="J85" s="64"/>
      <c r="K85" s="63"/>
      <c r="L85" s="64"/>
      <c r="M85" s="63"/>
      <c r="N85" s="64"/>
      <c r="O85" s="63"/>
      <c r="P85" s="64"/>
      <c r="Q85" s="63"/>
      <c r="R85" s="63"/>
      <c r="S85" s="64"/>
      <c r="T85" s="63"/>
      <c r="U85" s="64"/>
      <c r="V85" s="64"/>
      <c r="W85" s="63"/>
      <c r="X85" s="64"/>
      <c r="Y85" s="63"/>
      <c r="Z85" s="64"/>
      <c r="AA85" s="63"/>
      <c r="AB85" s="64"/>
      <c r="AC85" s="63"/>
      <c r="AD85" s="64"/>
      <c r="AE85" s="63"/>
      <c r="AF85" s="64"/>
      <c r="AG85" s="63"/>
      <c r="AH85" s="64"/>
      <c r="AI85" s="63"/>
      <c r="AJ85" s="64"/>
      <c r="AK85" s="63"/>
      <c r="AL85" s="64"/>
      <c r="AM85" s="63"/>
      <c r="AN85" s="64"/>
      <c r="AO85" s="63"/>
      <c r="AP85" s="64"/>
      <c r="AQ85" s="63"/>
      <c r="AR85" s="64"/>
      <c r="AS85" s="63"/>
      <c r="AT85" s="64"/>
      <c r="AU85" s="63"/>
      <c r="AV85" s="811"/>
      <c r="AW85" s="813"/>
      <c r="AX85" s="816"/>
    </row>
    <row r="86" spans="1:50" ht="18.75" customHeight="1" hidden="1" thickBot="1">
      <c r="A86" s="820"/>
      <c r="B86" s="68"/>
      <c r="C86" s="91"/>
      <c r="D86" s="70"/>
      <c r="E86" s="69"/>
      <c r="F86" s="70"/>
      <c r="G86" s="69"/>
      <c r="H86" s="70"/>
      <c r="I86" s="69"/>
      <c r="J86" s="70"/>
      <c r="K86" s="69"/>
      <c r="L86" s="70"/>
      <c r="M86" s="69"/>
      <c r="N86" s="70"/>
      <c r="O86" s="69"/>
      <c r="P86" s="70"/>
      <c r="Q86" s="69"/>
      <c r="R86" s="69"/>
      <c r="S86" s="70"/>
      <c r="T86" s="69"/>
      <c r="U86" s="70"/>
      <c r="V86" s="70"/>
      <c r="W86" s="69"/>
      <c r="X86" s="70"/>
      <c r="Y86" s="69"/>
      <c r="Z86" s="70"/>
      <c r="AA86" s="69"/>
      <c r="AB86" s="70"/>
      <c r="AC86" s="69"/>
      <c r="AD86" s="70"/>
      <c r="AE86" s="69"/>
      <c r="AF86" s="70"/>
      <c r="AG86" s="69"/>
      <c r="AH86" s="70"/>
      <c r="AI86" s="69"/>
      <c r="AJ86" s="70"/>
      <c r="AK86" s="69"/>
      <c r="AL86" s="70"/>
      <c r="AM86" s="69"/>
      <c r="AN86" s="70"/>
      <c r="AO86" s="69"/>
      <c r="AP86" s="70"/>
      <c r="AQ86" s="69"/>
      <c r="AR86" s="70"/>
      <c r="AS86" s="69"/>
      <c r="AT86" s="70"/>
      <c r="AU86" s="69"/>
      <c r="AV86" s="812"/>
      <c r="AW86" s="814"/>
      <c r="AX86" s="817"/>
    </row>
    <row r="87" spans="1:50" ht="16.5" hidden="1">
      <c r="A87" s="807"/>
      <c r="B87" s="59"/>
      <c r="C87" s="88"/>
      <c r="D87" s="61"/>
      <c r="E87" s="60"/>
      <c r="F87" s="61"/>
      <c r="G87" s="60"/>
      <c r="H87" s="61"/>
      <c r="I87" s="60"/>
      <c r="J87" s="61"/>
      <c r="K87" s="60"/>
      <c r="L87" s="61"/>
      <c r="M87" s="60"/>
      <c r="N87" s="61"/>
      <c r="O87" s="60"/>
      <c r="P87" s="61"/>
      <c r="Q87" s="60"/>
      <c r="R87" s="60"/>
      <c r="S87" s="61"/>
      <c r="T87" s="60"/>
      <c r="U87" s="61"/>
      <c r="V87" s="61"/>
      <c r="W87" s="60"/>
      <c r="X87" s="61"/>
      <c r="Y87" s="60"/>
      <c r="Z87" s="61"/>
      <c r="AA87" s="60"/>
      <c r="AB87" s="61"/>
      <c r="AC87" s="60"/>
      <c r="AD87" s="61"/>
      <c r="AE87" s="60"/>
      <c r="AF87" s="61"/>
      <c r="AG87" s="60"/>
      <c r="AH87" s="61"/>
      <c r="AI87" s="60"/>
      <c r="AJ87" s="61"/>
      <c r="AK87" s="60"/>
      <c r="AL87" s="61"/>
      <c r="AM87" s="60"/>
      <c r="AN87" s="61"/>
      <c r="AO87" s="60"/>
      <c r="AP87" s="61"/>
      <c r="AQ87" s="60"/>
      <c r="AR87" s="61"/>
      <c r="AS87" s="60"/>
      <c r="AT87" s="61"/>
      <c r="AU87" s="60"/>
      <c r="AV87" s="810">
        <f>SUM(B87:AS89)</f>
        <v>0</v>
      </c>
      <c r="AW87" s="810">
        <f>COUNTIF(B87:AS89,"&gt;0")</f>
        <v>0</v>
      </c>
      <c r="AX87" s="815">
        <v>29</v>
      </c>
    </row>
    <row r="88" spans="1:50" ht="16.5" hidden="1">
      <c r="A88" s="808"/>
      <c r="B88" s="62"/>
      <c r="C88" s="89"/>
      <c r="D88" s="64"/>
      <c r="E88" s="63"/>
      <c r="F88" s="64"/>
      <c r="G88" s="63"/>
      <c r="H88" s="64"/>
      <c r="I88" s="63"/>
      <c r="J88" s="64"/>
      <c r="K88" s="63"/>
      <c r="L88" s="64"/>
      <c r="M88" s="63"/>
      <c r="N88" s="64"/>
      <c r="O88" s="63"/>
      <c r="P88" s="64"/>
      <c r="Q88" s="63"/>
      <c r="R88" s="63"/>
      <c r="S88" s="64"/>
      <c r="T88" s="63"/>
      <c r="U88" s="64"/>
      <c r="V88" s="64"/>
      <c r="W88" s="63"/>
      <c r="X88" s="64"/>
      <c r="Y88" s="63"/>
      <c r="Z88" s="64"/>
      <c r="AA88" s="63"/>
      <c r="AB88" s="64"/>
      <c r="AC88" s="63"/>
      <c r="AD88" s="64"/>
      <c r="AE88" s="63"/>
      <c r="AF88" s="64"/>
      <c r="AG88" s="63"/>
      <c r="AH88" s="64"/>
      <c r="AI88" s="63"/>
      <c r="AJ88" s="64"/>
      <c r="AK88" s="63"/>
      <c r="AL88" s="64"/>
      <c r="AM88" s="63"/>
      <c r="AN88" s="64"/>
      <c r="AO88" s="63"/>
      <c r="AP88" s="64"/>
      <c r="AQ88" s="63"/>
      <c r="AR88" s="64"/>
      <c r="AS88" s="63"/>
      <c r="AT88" s="64"/>
      <c r="AU88" s="63"/>
      <c r="AV88" s="811"/>
      <c r="AW88" s="813"/>
      <c r="AX88" s="816"/>
    </row>
    <row r="89" spans="1:50" ht="17.25" hidden="1" thickBot="1">
      <c r="A89" s="809"/>
      <c r="B89" s="68"/>
      <c r="C89" s="91"/>
      <c r="D89" s="70"/>
      <c r="E89" s="69"/>
      <c r="F89" s="70"/>
      <c r="G89" s="69"/>
      <c r="H89" s="70"/>
      <c r="I89" s="69"/>
      <c r="J89" s="70"/>
      <c r="K89" s="69"/>
      <c r="L89" s="70"/>
      <c r="M89" s="69"/>
      <c r="N89" s="70"/>
      <c r="O89" s="69"/>
      <c r="P89" s="70"/>
      <c r="Q89" s="69"/>
      <c r="R89" s="69"/>
      <c r="S89" s="70"/>
      <c r="T89" s="69"/>
      <c r="U89" s="70"/>
      <c r="V89" s="70"/>
      <c r="W89" s="69"/>
      <c r="X89" s="70"/>
      <c r="Y89" s="69"/>
      <c r="Z89" s="70"/>
      <c r="AA89" s="69"/>
      <c r="AB89" s="70"/>
      <c r="AC89" s="69"/>
      <c r="AD89" s="70"/>
      <c r="AE89" s="69"/>
      <c r="AF89" s="70"/>
      <c r="AG89" s="69"/>
      <c r="AH89" s="70"/>
      <c r="AI89" s="69"/>
      <c r="AJ89" s="70"/>
      <c r="AK89" s="69"/>
      <c r="AL89" s="70"/>
      <c r="AM89" s="69"/>
      <c r="AN89" s="70"/>
      <c r="AO89" s="69"/>
      <c r="AP89" s="70"/>
      <c r="AQ89" s="69"/>
      <c r="AR89" s="70"/>
      <c r="AS89" s="69"/>
      <c r="AT89" s="70"/>
      <c r="AU89" s="69"/>
      <c r="AV89" s="812"/>
      <c r="AW89" s="814"/>
      <c r="AX89" s="817"/>
    </row>
    <row r="90" spans="1:50" ht="16.5" hidden="1">
      <c r="A90" s="807"/>
      <c r="B90" s="59"/>
      <c r="C90" s="88"/>
      <c r="D90" s="61"/>
      <c r="E90" s="60"/>
      <c r="F90" s="61"/>
      <c r="G90" s="60"/>
      <c r="H90" s="61"/>
      <c r="I90" s="60"/>
      <c r="J90" s="61"/>
      <c r="K90" s="60"/>
      <c r="L90" s="61"/>
      <c r="M90" s="60"/>
      <c r="N90" s="61"/>
      <c r="O90" s="60"/>
      <c r="P90" s="61"/>
      <c r="Q90" s="60"/>
      <c r="R90" s="60"/>
      <c r="S90" s="61"/>
      <c r="T90" s="60"/>
      <c r="U90" s="61"/>
      <c r="V90" s="61"/>
      <c r="W90" s="60"/>
      <c r="X90" s="61"/>
      <c r="Y90" s="60"/>
      <c r="Z90" s="61"/>
      <c r="AA90" s="60"/>
      <c r="AB90" s="61"/>
      <c r="AC90" s="60"/>
      <c r="AD90" s="61"/>
      <c r="AE90" s="60"/>
      <c r="AF90" s="61"/>
      <c r="AG90" s="60"/>
      <c r="AH90" s="61"/>
      <c r="AI90" s="60"/>
      <c r="AJ90" s="61"/>
      <c r="AK90" s="60"/>
      <c r="AL90" s="61"/>
      <c r="AM90" s="60"/>
      <c r="AN90" s="61"/>
      <c r="AO90" s="60"/>
      <c r="AP90" s="61"/>
      <c r="AQ90" s="60"/>
      <c r="AR90" s="61"/>
      <c r="AS90" s="60"/>
      <c r="AT90" s="61"/>
      <c r="AU90" s="60"/>
      <c r="AV90" s="810">
        <f>SUM(B90:AS92)</f>
        <v>0</v>
      </c>
      <c r="AW90" s="810">
        <f>COUNTIF(B90:AS92,"&gt;0")</f>
        <v>0</v>
      </c>
      <c r="AX90" s="815">
        <v>30</v>
      </c>
    </row>
    <row r="91" spans="1:50" ht="16.5" hidden="1">
      <c r="A91" s="808"/>
      <c r="B91" s="62"/>
      <c r="C91" s="89"/>
      <c r="D91" s="64"/>
      <c r="E91" s="63"/>
      <c r="F91" s="64"/>
      <c r="G91" s="63"/>
      <c r="H91" s="64"/>
      <c r="I91" s="63"/>
      <c r="J91" s="64"/>
      <c r="K91" s="63"/>
      <c r="L91" s="64"/>
      <c r="M91" s="63"/>
      <c r="N91" s="64"/>
      <c r="O91" s="63"/>
      <c r="P91" s="64"/>
      <c r="Q91" s="63"/>
      <c r="R91" s="63"/>
      <c r="S91" s="64"/>
      <c r="T91" s="63"/>
      <c r="U91" s="64"/>
      <c r="V91" s="64"/>
      <c r="W91" s="63"/>
      <c r="X91" s="64"/>
      <c r="Y91" s="63"/>
      <c r="Z91" s="64"/>
      <c r="AA91" s="63"/>
      <c r="AB91" s="64"/>
      <c r="AC91" s="63"/>
      <c r="AD91" s="64"/>
      <c r="AE91" s="63"/>
      <c r="AF91" s="64"/>
      <c r="AG91" s="63"/>
      <c r="AH91" s="64"/>
      <c r="AI91" s="63"/>
      <c r="AJ91" s="64"/>
      <c r="AK91" s="63"/>
      <c r="AL91" s="64"/>
      <c r="AM91" s="63"/>
      <c r="AN91" s="64"/>
      <c r="AO91" s="63"/>
      <c r="AP91" s="64"/>
      <c r="AQ91" s="63"/>
      <c r="AR91" s="64"/>
      <c r="AS91" s="63"/>
      <c r="AT91" s="64"/>
      <c r="AU91" s="63"/>
      <c r="AV91" s="811"/>
      <c r="AW91" s="813"/>
      <c r="AX91" s="816"/>
    </row>
    <row r="92" spans="1:50" ht="17.25" hidden="1" thickBot="1">
      <c r="A92" s="809"/>
      <c r="B92" s="68"/>
      <c r="C92" s="91"/>
      <c r="D92" s="70"/>
      <c r="E92" s="69"/>
      <c r="F92" s="70"/>
      <c r="G92" s="69"/>
      <c r="H92" s="70"/>
      <c r="I92" s="69"/>
      <c r="J92" s="70"/>
      <c r="K92" s="69"/>
      <c r="L92" s="70"/>
      <c r="M92" s="69"/>
      <c r="N92" s="70"/>
      <c r="O92" s="69"/>
      <c r="P92" s="70"/>
      <c r="Q92" s="69"/>
      <c r="R92" s="69"/>
      <c r="S92" s="70"/>
      <c r="T92" s="69"/>
      <c r="U92" s="70"/>
      <c r="V92" s="70"/>
      <c r="W92" s="69"/>
      <c r="X92" s="70"/>
      <c r="Y92" s="69"/>
      <c r="Z92" s="70"/>
      <c r="AA92" s="69"/>
      <c r="AB92" s="70"/>
      <c r="AC92" s="69"/>
      <c r="AD92" s="70"/>
      <c r="AE92" s="69"/>
      <c r="AF92" s="70"/>
      <c r="AG92" s="69"/>
      <c r="AH92" s="70"/>
      <c r="AI92" s="69"/>
      <c r="AJ92" s="70"/>
      <c r="AK92" s="69"/>
      <c r="AL92" s="70"/>
      <c r="AM92" s="69"/>
      <c r="AN92" s="70"/>
      <c r="AO92" s="69"/>
      <c r="AP92" s="70"/>
      <c r="AQ92" s="69"/>
      <c r="AR92" s="70"/>
      <c r="AS92" s="69"/>
      <c r="AT92" s="70"/>
      <c r="AU92" s="69"/>
      <c r="AV92" s="812"/>
      <c r="AW92" s="814"/>
      <c r="AX92" s="817"/>
    </row>
    <row r="93" spans="1:50" ht="16.5" hidden="1">
      <c r="A93" s="807"/>
      <c r="B93" s="59"/>
      <c r="C93" s="88"/>
      <c r="D93" s="61"/>
      <c r="E93" s="60"/>
      <c r="F93" s="61"/>
      <c r="G93" s="60"/>
      <c r="H93" s="61"/>
      <c r="I93" s="60"/>
      <c r="J93" s="61"/>
      <c r="K93" s="60"/>
      <c r="L93" s="61"/>
      <c r="M93" s="60"/>
      <c r="N93" s="61"/>
      <c r="O93" s="60"/>
      <c r="P93" s="61"/>
      <c r="Q93" s="60"/>
      <c r="R93" s="60"/>
      <c r="S93" s="61"/>
      <c r="T93" s="60"/>
      <c r="U93" s="61"/>
      <c r="V93" s="61"/>
      <c r="W93" s="60"/>
      <c r="X93" s="61"/>
      <c r="Y93" s="60"/>
      <c r="Z93" s="61"/>
      <c r="AA93" s="60"/>
      <c r="AB93" s="61"/>
      <c r="AC93" s="60"/>
      <c r="AD93" s="61"/>
      <c r="AE93" s="60"/>
      <c r="AF93" s="61"/>
      <c r="AG93" s="60"/>
      <c r="AH93" s="61"/>
      <c r="AI93" s="60"/>
      <c r="AJ93" s="61"/>
      <c r="AK93" s="60"/>
      <c r="AL93" s="61"/>
      <c r="AM93" s="60"/>
      <c r="AN93" s="61"/>
      <c r="AO93" s="60"/>
      <c r="AP93" s="61"/>
      <c r="AQ93" s="60"/>
      <c r="AR93" s="61"/>
      <c r="AS93" s="60"/>
      <c r="AT93" s="61"/>
      <c r="AU93" s="60"/>
      <c r="AV93" s="810">
        <f>SUM(B93:AS95)</f>
        <v>0</v>
      </c>
      <c r="AW93" s="810">
        <f>COUNTIF(B93:AS95,"&gt;0")</f>
        <v>0</v>
      </c>
      <c r="AX93" s="815">
        <v>31</v>
      </c>
    </row>
    <row r="94" spans="1:50" ht="16.5" hidden="1">
      <c r="A94" s="808"/>
      <c r="B94" s="62"/>
      <c r="C94" s="89"/>
      <c r="D94" s="64"/>
      <c r="E94" s="63"/>
      <c r="F94" s="64"/>
      <c r="G94" s="63"/>
      <c r="H94" s="64"/>
      <c r="I94" s="63"/>
      <c r="J94" s="64"/>
      <c r="K94" s="63"/>
      <c r="L94" s="64"/>
      <c r="M94" s="63"/>
      <c r="N94" s="64"/>
      <c r="O94" s="63"/>
      <c r="P94" s="64"/>
      <c r="Q94" s="63"/>
      <c r="R94" s="63"/>
      <c r="S94" s="64"/>
      <c r="T94" s="63"/>
      <c r="U94" s="64"/>
      <c r="V94" s="64"/>
      <c r="W94" s="63"/>
      <c r="X94" s="64"/>
      <c r="Y94" s="63"/>
      <c r="Z94" s="64"/>
      <c r="AA94" s="63"/>
      <c r="AB94" s="64"/>
      <c r="AC94" s="63"/>
      <c r="AD94" s="64"/>
      <c r="AE94" s="63"/>
      <c r="AF94" s="64"/>
      <c r="AG94" s="63"/>
      <c r="AH94" s="64"/>
      <c r="AI94" s="63"/>
      <c r="AJ94" s="64"/>
      <c r="AK94" s="63"/>
      <c r="AL94" s="64"/>
      <c r="AM94" s="63"/>
      <c r="AN94" s="64"/>
      <c r="AO94" s="63"/>
      <c r="AP94" s="64"/>
      <c r="AQ94" s="63"/>
      <c r="AR94" s="64"/>
      <c r="AS94" s="63"/>
      <c r="AT94" s="64"/>
      <c r="AU94" s="63"/>
      <c r="AV94" s="811"/>
      <c r="AW94" s="813"/>
      <c r="AX94" s="816"/>
    </row>
    <row r="95" spans="1:50" ht="17.25" hidden="1" thickBot="1">
      <c r="A95" s="809"/>
      <c r="B95" s="68"/>
      <c r="C95" s="91"/>
      <c r="D95" s="70"/>
      <c r="E95" s="69"/>
      <c r="F95" s="70"/>
      <c r="G95" s="69"/>
      <c r="H95" s="70"/>
      <c r="I95" s="69"/>
      <c r="J95" s="70"/>
      <c r="K95" s="69"/>
      <c r="L95" s="70"/>
      <c r="M95" s="69"/>
      <c r="N95" s="70"/>
      <c r="O95" s="69"/>
      <c r="P95" s="70"/>
      <c r="Q95" s="69"/>
      <c r="R95" s="69"/>
      <c r="S95" s="70"/>
      <c r="T95" s="69"/>
      <c r="U95" s="70"/>
      <c r="V95" s="70"/>
      <c r="W95" s="69"/>
      <c r="X95" s="70"/>
      <c r="Y95" s="69"/>
      <c r="Z95" s="70"/>
      <c r="AA95" s="69"/>
      <c r="AB95" s="70"/>
      <c r="AC95" s="69"/>
      <c r="AD95" s="70"/>
      <c r="AE95" s="69"/>
      <c r="AF95" s="70"/>
      <c r="AG95" s="69"/>
      <c r="AH95" s="70"/>
      <c r="AI95" s="69"/>
      <c r="AJ95" s="70"/>
      <c r="AK95" s="69"/>
      <c r="AL95" s="70"/>
      <c r="AM95" s="69"/>
      <c r="AN95" s="70"/>
      <c r="AO95" s="69"/>
      <c r="AP95" s="70"/>
      <c r="AQ95" s="69"/>
      <c r="AR95" s="70"/>
      <c r="AS95" s="69"/>
      <c r="AT95" s="70"/>
      <c r="AU95" s="69"/>
      <c r="AV95" s="812"/>
      <c r="AW95" s="814"/>
      <c r="AX95" s="817"/>
    </row>
    <row r="96" spans="1:50" ht="16.5" hidden="1">
      <c r="A96" s="807"/>
      <c r="B96" s="59"/>
      <c r="C96" s="88"/>
      <c r="D96" s="61"/>
      <c r="E96" s="60"/>
      <c r="F96" s="61"/>
      <c r="G96" s="60"/>
      <c r="H96" s="61"/>
      <c r="I96" s="60"/>
      <c r="J96" s="61"/>
      <c r="K96" s="60"/>
      <c r="L96" s="61"/>
      <c r="M96" s="60"/>
      <c r="N96" s="61"/>
      <c r="O96" s="60"/>
      <c r="P96" s="61"/>
      <c r="Q96" s="60"/>
      <c r="R96" s="60"/>
      <c r="S96" s="61"/>
      <c r="T96" s="60"/>
      <c r="U96" s="61"/>
      <c r="V96" s="61"/>
      <c r="W96" s="60"/>
      <c r="X96" s="61"/>
      <c r="Y96" s="60"/>
      <c r="Z96" s="61"/>
      <c r="AA96" s="60"/>
      <c r="AB96" s="61"/>
      <c r="AC96" s="60"/>
      <c r="AD96" s="61"/>
      <c r="AE96" s="60"/>
      <c r="AF96" s="61"/>
      <c r="AG96" s="60"/>
      <c r="AH96" s="61"/>
      <c r="AI96" s="60"/>
      <c r="AJ96" s="61"/>
      <c r="AK96" s="60"/>
      <c r="AL96" s="61"/>
      <c r="AM96" s="60"/>
      <c r="AN96" s="61"/>
      <c r="AO96" s="60"/>
      <c r="AP96" s="61"/>
      <c r="AQ96" s="60"/>
      <c r="AR96" s="61"/>
      <c r="AS96" s="60"/>
      <c r="AT96" s="61"/>
      <c r="AU96" s="60"/>
      <c r="AV96" s="810">
        <f>SUM(B96:AS98)</f>
        <v>0</v>
      </c>
      <c r="AW96" s="810">
        <f>COUNTIF(B96:AS98,"&gt;0")</f>
        <v>0</v>
      </c>
      <c r="AX96" s="815">
        <v>32</v>
      </c>
    </row>
    <row r="97" spans="1:50" ht="16.5" hidden="1">
      <c r="A97" s="808"/>
      <c r="B97" s="62"/>
      <c r="C97" s="89"/>
      <c r="D97" s="64"/>
      <c r="E97" s="63"/>
      <c r="F97" s="64"/>
      <c r="G97" s="63"/>
      <c r="H97" s="64"/>
      <c r="I97" s="63"/>
      <c r="J97" s="64"/>
      <c r="K97" s="63"/>
      <c r="L97" s="64"/>
      <c r="M97" s="63"/>
      <c r="N97" s="64"/>
      <c r="O97" s="63"/>
      <c r="P97" s="64"/>
      <c r="Q97" s="63"/>
      <c r="R97" s="63"/>
      <c r="S97" s="64"/>
      <c r="T97" s="63"/>
      <c r="U97" s="64"/>
      <c r="V97" s="64"/>
      <c r="W97" s="63"/>
      <c r="X97" s="64"/>
      <c r="Y97" s="63"/>
      <c r="Z97" s="64"/>
      <c r="AA97" s="63"/>
      <c r="AB97" s="64"/>
      <c r="AC97" s="63"/>
      <c r="AD97" s="64"/>
      <c r="AE97" s="63"/>
      <c r="AF97" s="64"/>
      <c r="AG97" s="63"/>
      <c r="AH97" s="64"/>
      <c r="AI97" s="63"/>
      <c r="AJ97" s="64"/>
      <c r="AK97" s="63"/>
      <c r="AL97" s="64"/>
      <c r="AM97" s="63"/>
      <c r="AN97" s="64"/>
      <c r="AO97" s="63"/>
      <c r="AP97" s="64"/>
      <c r="AQ97" s="63"/>
      <c r="AR97" s="64"/>
      <c r="AS97" s="63"/>
      <c r="AT97" s="64"/>
      <c r="AU97" s="63"/>
      <c r="AV97" s="811"/>
      <c r="AW97" s="813"/>
      <c r="AX97" s="816"/>
    </row>
    <row r="98" spans="1:50" ht="17.25" hidden="1" thickBot="1">
      <c r="A98" s="809"/>
      <c r="B98" s="68"/>
      <c r="C98" s="91"/>
      <c r="D98" s="70"/>
      <c r="E98" s="69"/>
      <c r="F98" s="70"/>
      <c r="G98" s="69"/>
      <c r="H98" s="70"/>
      <c r="I98" s="69"/>
      <c r="J98" s="70"/>
      <c r="K98" s="69"/>
      <c r="L98" s="70"/>
      <c r="M98" s="69"/>
      <c r="N98" s="70"/>
      <c r="O98" s="69"/>
      <c r="P98" s="70"/>
      <c r="Q98" s="69"/>
      <c r="R98" s="69"/>
      <c r="S98" s="70"/>
      <c r="T98" s="69"/>
      <c r="U98" s="70"/>
      <c r="V98" s="70"/>
      <c r="W98" s="69"/>
      <c r="X98" s="70"/>
      <c r="Y98" s="69"/>
      <c r="Z98" s="70"/>
      <c r="AA98" s="69"/>
      <c r="AB98" s="70"/>
      <c r="AC98" s="69"/>
      <c r="AD98" s="70"/>
      <c r="AE98" s="69"/>
      <c r="AF98" s="70"/>
      <c r="AG98" s="69"/>
      <c r="AH98" s="70"/>
      <c r="AI98" s="69"/>
      <c r="AJ98" s="70"/>
      <c r="AK98" s="69"/>
      <c r="AL98" s="70"/>
      <c r="AM98" s="69"/>
      <c r="AN98" s="70"/>
      <c r="AO98" s="69"/>
      <c r="AP98" s="70"/>
      <c r="AQ98" s="69"/>
      <c r="AR98" s="70"/>
      <c r="AS98" s="69"/>
      <c r="AT98" s="70"/>
      <c r="AU98" s="69"/>
      <c r="AV98" s="812"/>
      <c r="AW98" s="814"/>
      <c r="AX98" s="817"/>
    </row>
  </sheetData>
  <sheetProtection/>
  <mergeCells count="123">
    <mergeCell ref="A9:A11"/>
    <mergeCell ref="AV9:AV11"/>
    <mergeCell ref="AX9:AX11"/>
    <mergeCell ref="A12:A14"/>
    <mergeCell ref="AV12:AV14"/>
    <mergeCell ref="AX12:AX14"/>
    <mergeCell ref="AX3:AX5"/>
    <mergeCell ref="A6:A8"/>
    <mergeCell ref="AV6:AV8"/>
    <mergeCell ref="AX6:AX8"/>
    <mergeCell ref="A1:A2"/>
    <mergeCell ref="A3:A5"/>
    <mergeCell ref="AV3:AV5"/>
    <mergeCell ref="AW3:AW5"/>
    <mergeCell ref="A21:A23"/>
    <mergeCell ref="AV21:AV23"/>
    <mergeCell ref="AX21:AX23"/>
    <mergeCell ref="A24:A26"/>
    <mergeCell ref="AV24:AV26"/>
    <mergeCell ref="AW24:AW26"/>
    <mergeCell ref="AX24:AX26"/>
    <mergeCell ref="A15:A17"/>
    <mergeCell ref="AV15:AV17"/>
    <mergeCell ref="AX15:AX17"/>
    <mergeCell ref="A18:A20"/>
    <mergeCell ref="AV18:AV20"/>
    <mergeCell ref="AX18:AX20"/>
    <mergeCell ref="A36:A38"/>
    <mergeCell ref="AV36:AV38"/>
    <mergeCell ref="AW36:AW38"/>
    <mergeCell ref="AX36:AX38"/>
    <mergeCell ref="A33:A35"/>
    <mergeCell ref="AV33:AV35"/>
    <mergeCell ref="AW33:AW35"/>
    <mergeCell ref="AX33:AX35"/>
    <mergeCell ref="A30:A32"/>
    <mergeCell ref="AV30:AV32"/>
    <mergeCell ref="AW30:AW32"/>
    <mergeCell ref="AX30:AX32"/>
    <mergeCell ref="A27:A29"/>
    <mergeCell ref="AV27:AV29"/>
    <mergeCell ref="AW27:AW29"/>
    <mergeCell ref="AX27:AX29"/>
    <mergeCell ref="A48:A50"/>
    <mergeCell ref="AV48:AV50"/>
    <mergeCell ref="AW48:AW50"/>
    <mergeCell ref="AX48:AX50"/>
    <mergeCell ref="A45:A47"/>
    <mergeCell ref="AV45:AV47"/>
    <mergeCell ref="AW45:AW47"/>
    <mergeCell ref="AX45:AX47"/>
    <mergeCell ref="A42:A44"/>
    <mergeCell ref="AV42:AV44"/>
    <mergeCell ref="AW42:AW44"/>
    <mergeCell ref="AX42:AX44"/>
    <mergeCell ref="A39:A41"/>
    <mergeCell ref="AV39:AV41"/>
    <mergeCell ref="AW39:AW41"/>
    <mergeCell ref="AX39:AX41"/>
    <mergeCell ref="A60:A62"/>
    <mergeCell ref="AV60:AV62"/>
    <mergeCell ref="AW60:AW62"/>
    <mergeCell ref="AX60:AX62"/>
    <mergeCell ref="A57:A59"/>
    <mergeCell ref="AV57:AV59"/>
    <mergeCell ref="AW57:AW59"/>
    <mergeCell ref="AX57:AX59"/>
    <mergeCell ref="A54:A56"/>
    <mergeCell ref="AV54:AV56"/>
    <mergeCell ref="AW54:AW56"/>
    <mergeCell ref="AX54:AX56"/>
    <mergeCell ref="A51:A53"/>
    <mergeCell ref="AV51:AV53"/>
    <mergeCell ref="AW51:AW53"/>
    <mergeCell ref="AX51:AX53"/>
    <mergeCell ref="A72:A74"/>
    <mergeCell ref="AV72:AV74"/>
    <mergeCell ref="AW72:AW74"/>
    <mergeCell ref="AX72:AX74"/>
    <mergeCell ref="A69:A71"/>
    <mergeCell ref="AV69:AV71"/>
    <mergeCell ref="AW69:AW71"/>
    <mergeCell ref="AX69:AX71"/>
    <mergeCell ref="A66:A68"/>
    <mergeCell ref="AV66:AV68"/>
    <mergeCell ref="AW66:AW68"/>
    <mergeCell ref="AX66:AX68"/>
    <mergeCell ref="A63:A65"/>
    <mergeCell ref="AV63:AV65"/>
    <mergeCell ref="AW63:AW65"/>
    <mergeCell ref="AX63:AX65"/>
    <mergeCell ref="A84:A86"/>
    <mergeCell ref="AV84:AV86"/>
    <mergeCell ref="AW84:AW86"/>
    <mergeCell ref="AX84:AX86"/>
    <mergeCell ref="A81:A83"/>
    <mergeCell ref="AV81:AV83"/>
    <mergeCell ref="AW81:AW83"/>
    <mergeCell ref="AX81:AX83"/>
    <mergeCell ref="A78:A80"/>
    <mergeCell ref="AV78:AV80"/>
    <mergeCell ref="AW78:AW80"/>
    <mergeCell ref="AX78:AX80"/>
    <mergeCell ref="A75:A77"/>
    <mergeCell ref="AV75:AV77"/>
    <mergeCell ref="AW75:AW77"/>
    <mergeCell ref="AX75:AX77"/>
    <mergeCell ref="A87:A89"/>
    <mergeCell ref="AV87:AV89"/>
    <mergeCell ref="AW87:AW89"/>
    <mergeCell ref="AX87:AX89"/>
    <mergeCell ref="A96:A98"/>
    <mergeCell ref="AV96:AV98"/>
    <mergeCell ref="AW96:AW98"/>
    <mergeCell ref="AX96:AX98"/>
    <mergeCell ref="A93:A95"/>
    <mergeCell ref="AV93:AV95"/>
    <mergeCell ref="AW93:AW95"/>
    <mergeCell ref="AX93:AX95"/>
    <mergeCell ref="A90:A92"/>
    <mergeCell ref="AV90:AV92"/>
    <mergeCell ref="AW90:AW92"/>
    <mergeCell ref="AX90:AX92"/>
  </mergeCells>
  <conditionalFormatting sqref="C3:C120 E3:E120 G3:G120 M3:M120 O3:O120 T3:U120 W3:W120 Y3:Y120 AA3:AA120 AC3:AC120 AE3:AE120 AG3:AG120 AI3:AI120 I3:K120 Q3:R120 AK3:AM120 AO3:AQ120 AN17:AN120 AN3:AN15 AS3:AU120">
    <cfRule type="cellIs" priority="7" dxfId="37" operator="equal" stopIfTrue="1">
      <formula>0</formula>
    </cfRule>
  </conditionalFormatting>
  <conditionalFormatting sqref="B3:B120 D3:D120 F3:F120 H3:H120 L3:L120 N3:N120 P3:P120 S3:S120 X3:X120 Z3:Z120 AB3:AB120 AD3:AD120 AF3:AF120 AH3:AH120 AR3:AR120 AJ3:AJ120 J3:J120 U3:V120 AL3:AL120 AN17:AN120 AN3:AN15 AP3:AP120">
    <cfRule type="cellIs" priority="5" dxfId="38" operator="equal" stopIfTrue="1">
      <formula>0</formula>
    </cfRule>
  </conditionalFormatting>
  <printOptions/>
  <pageMargins left="0.16" right="0.25" top="0.91" bottom="0.75" header="0.3" footer="0.3"/>
  <pageSetup horizontalDpi="600" verticalDpi="600" orientation="landscape" paperSize="9" r:id="rId1"/>
  <headerFooter>
    <oddHeader>&amp;L&amp;"Arial,курсив"
28=30.05.2012 г.&amp;R
&amp;"Arial,курсив"г. Брест, СК "Брестский"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AG129"/>
  <sheetViews>
    <sheetView zoomScale="70" zoomScaleNormal="70" zoomScalePageLayoutView="85" workbookViewId="0" topLeftCell="B1">
      <selection activeCell="C64" sqref="C64"/>
    </sheetView>
  </sheetViews>
  <sheetFormatPr defaultColWidth="6.7109375" defaultRowHeight="15"/>
  <cols>
    <col min="1" max="1" width="1.7109375" style="653" hidden="1" customWidth="1"/>
    <col min="2" max="2" width="1.1484375" style="653" customWidth="1"/>
    <col min="3" max="3" width="18.8515625" style="653" customWidth="1"/>
    <col min="4" max="4" width="6.28125" style="653" customWidth="1"/>
    <col min="5" max="5" width="11.421875" style="653" customWidth="1"/>
    <col min="6" max="6" width="10.421875" style="653" customWidth="1"/>
    <col min="7" max="13" width="6.57421875" style="653" customWidth="1"/>
    <col min="14" max="15" width="6.140625" style="653" customWidth="1"/>
    <col min="16" max="17" width="5.57421875" style="653" customWidth="1"/>
    <col min="18" max="18" width="23.00390625" style="653" customWidth="1"/>
    <col min="19" max="19" width="3.28125" style="653" customWidth="1"/>
    <col min="20" max="21" width="10.421875" style="653" hidden="1" customWidth="1"/>
    <col min="22" max="22" width="8.7109375" style="653" hidden="1" customWidth="1"/>
    <col min="23" max="23" width="12.140625" style="653" hidden="1" customWidth="1"/>
    <col min="24" max="24" width="3.00390625" style="653" hidden="1" customWidth="1"/>
    <col min="25" max="25" width="9.140625" style="653" hidden="1" customWidth="1"/>
    <col min="26" max="26" width="8.28125" style="653" hidden="1" customWidth="1"/>
    <col min="27" max="28" width="9.00390625" style="653" hidden="1" customWidth="1"/>
    <col min="29" max="30" width="9.140625" style="653" hidden="1" customWidth="1"/>
    <col min="31" max="31" width="3.140625" style="653" hidden="1" customWidth="1"/>
    <col min="32" max="32" width="3.28125" style="653" hidden="1" customWidth="1"/>
    <col min="33" max="33" width="9.140625" style="653" hidden="1" customWidth="1"/>
    <col min="34" max="16384" width="6.7109375" style="653" customWidth="1"/>
  </cols>
  <sheetData>
    <row r="1" spans="1:18" ht="29.25" customHeight="1">
      <c r="A1" s="853" t="s">
        <v>1159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</row>
    <row r="2" spans="1:15" ht="12.75">
      <c r="A2" s="747"/>
      <c r="B2" s="746"/>
      <c r="C2" s="746"/>
      <c r="D2" s="746"/>
      <c r="E2" s="746"/>
      <c r="F2" s="745"/>
      <c r="G2" s="744"/>
      <c r="H2" s="744"/>
      <c r="I2" s="744"/>
      <c r="J2" s="744"/>
      <c r="K2" s="744"/>
      <c r="L2" s="744"/>
      <c r="M2" s="744"/>
      <c r="N2" s="744"/>
      <c r="O2" s="744"/>
    </row>
    <row r="3" spans="1:33" s="734" customFormat="1" ht="46.5" customHeight="1">
      <c r="A3" s="743" t="s">
        <v>0</v>
      </c>
      <c r="B3" s="741" t="s">
        <v>66</v>
      </c>
      <c r="C3" s="741" t="s">
        <v>67</v>
      </c>
      <c r="D3" s="741" t="s">
        <v>3</v>
      </c>
      <c r="E3" s="741" t="s">
        <v>36</v>
      </c>
      <c r="F3" s="741" t="s">
        <v>1158</v>
      </c>
      <c r="G3" s="741" t="s">
        <v>215</v>
      </c>
      <c r="H3" s="741" t="s">
        <v>11</v>
      </c>
      <c r="I3" s="741" t="s">
        <v>69</v>
      </c>
      <c r="J3" s="741" t="s">
        <v>216</v>
      </c>
      <c r="K3" s="741" t="s">
        <v>68</v>
      </c>
      <c r="L3" s="742" t="s">
        <v>213</v>
      </c>
      <c r="M3" s="742" t="s">
        <v>73</v>
      </c>
      <c r="N3" s="741" t="s">
        <v>70</v>
      </c>
      <c r="O3" s="699" t="s">
        <v>71</v>
      </c>
      <c r="P3" s="740" t="s">
        <v>19</v>
      </c>
      <c r="Q3" s="667" t="s">
        <v>22</v>
      </c>
      <c r="R3" s="739" t="s">
        <v>72</v>
      </c>
      <c r="S3" s="738"/>
      <c r="T3" s="730" t="s">
        <v>1157</v>
      </c>
      <c r="U3" s="730" t="s">
        <v>77</v>
      </c>
      <c r="V3" s="730" t="s">
        <v>12</v>
      </c>
      <c r="W3" s="730" t="s">
        <v>1156</v>
      </c>
      <c r="Y3" s="737">
        <v>9.23076</v>
      </c>
      <c r="Z3" s="729">
        <v>1.84523</v>
      </c>
      <c r="AA3" s="735">
        <v>56.0211</v>
      </c>
      <c r="AB3" s="737">
        <v>4.99087</v>
      </c>
      <c r="AC3" s="736">
        <v>0.188807</v>
      </c>
      <c r="AD3" s="735">
        <v>15.9803</v>
      </c>
      <c r="AE3" s="729"/>
      <c r="AF3" s="729"/>
      <c r="AG3" s="729">
        <v>0.11193</v>
      </c>
    </row>
    <row r="4" spans="1:33" ht="15" customHeight="1">
      <c r="A4" s="880">
        <v>1</v>
      </c>
      <c r="B4" s="841">
        <v>298</v>
      </c>
      <c r="C4" s="842" t="s">
        <v>1128</v>
      </c>
      <c r="D4" s="841" t="s">
        <v>1121</v>
      </c>
      <c r="E4" s="841" t="s">
        <v>301</v>
      </c>
      <c r="F4" s="841" t="s">
        <v>324</v>
      </c>
      <c r="G4" s="732">
        <v>15.7</v>
      </c>
      <c r="H4" s="733">
        <v>174</v>
      </c>
      <c r="I4" s="732">
        <v>11.2</v>
      </c>
      <c r="J4" s="732">
        <v>28.05</v>
      </c>
      <c r="K4" s="732">
        <v>5.4</v>
      </c>
      <c r="L4" s="732">
        <v>37.55</v>
      </c>
      <c r="M4" s="731" t="s">
        <v>1127</v>
      </c>
      <c r="N4" s="881">
        <v>4781</v>
      </c>
      <c r="O4" s="879"/>
      <c r="P4" s="870" t="s">
        <v>46</v>
      </c>
      <c r="Q4" s="870">
        <v>12</v>
      </c>
      <c r="R4" s="868" t="s">
        <v>1155</v>
      </c>
      <c r="S4" s="679"/>
      <c r="T4" s="858">
        <f>N4</f>
        <v>4781</v>
      </c>
      <c r="U4" s="730"/>
      <c r="V4" s="730"/>
      <c r="W4" s="855" t="str">
        <f>VLOOKUP(T4,Семиборьежен,2)</f>
        <v>КМС</v>
      </c>
      <c r="Y4" s="729">
        <v>26.7</v>
      </c>
      <c r="Z4" s="729">
        <v>75</v>
      </c>
      <c r="AA4" s="729">
        <v>1.5</v>
      </c>
      <c r="AB4" s="729">
        <v>42.5</v>
      </c>
      <c r="AC4" s="729">
        <v>210</v>
      </c>
      <c r="AD4" s="729">
        <v>3.8</v>
      </c>
      <c r="AE4" s="729"/>
      <c r="AF4" s="729"/>
      <c r="AG4" s="729">
        <v>254</v>
      </c>
    </row>
    <row r="5" spans="1:33" ht="15" customHeight="1">
      <c r="A5" s="877"/>
      <c r="B5" s="836"/>
      <c r="C5" s="843"/>
      <c r="D5" s="836"/>
      <c r="E5" s="836"/>
      <c r="F5" s="836"/>
      <c r="G5" s="716" t="s">
        <v>214</v>
      </c>
      <c r="H5" s="716"/>
      <c r="I5" s="716"/>
      <c r="J5" s="716" t="s">
        <v>214</v>
      </c>
      <c r="K5" s="716" t="s">
        <v>214</v>
      </c>
      <c r="L5" s="716"/>
      <c r="M5" s="716"/>
      <c r="N5" s="839"/>
      <c r="O5" s="833"/>
      <c r="P5" s="872"/>
      <c r="Q5" s="871"/>
      <c r="R5" s="869"/>
      <c r="S5" s="679"/>
      <c r="T5" s="859"/>
      <c r="U5" s="730"/>
      <c r="V5" s="730"/>
      <c r="W5" s="856"/>
      <c r="Y5" s="729"/>
      <c r="Z5" s="729"/>
      <c r="AA5" s="729"/>
      <c r="AB5" s="729"/>
      <c r="AC5" s="729"/>
      <c r="AD5" s="729"/>
      <c r="AE5" s="729"/>
      <c r="AF5" s="729"/>
      <c r="AG5" s="729"/>
    </row>
    <row r="6" spans="1:33" ht="15" customHeight="1">
      <c r="A6" s="878"/>
      <c r="B6" s="837"/>
      <c r="C6" s="844"/>
      <c r="D6" s="837"/>
      <c r="E6" s="837"/>
      <c r="F6" s="837"/>
      <c r="G6" s="715">
        <v>751</v>
      </c>
      <c r="H6" s="715">
        <v>903</v>
      </c>
      <c r="I6" s="715">
        <v>608</v>
      </c>
      <c r="J6" s="715">
        <v>627</v>
      </c>
      <c r="K6" s="715">
        <v>671</v>
      </c>
      <c r="L6" s="715">
        <v>620</v>
      </c>
      <c r="M6" s="715">
        <v>601</v>
      </c>
      <c r="N6" s="840"/>
      <c r="O6" s="834"/>
      <c r="P6" s="873"/>
      <c r="Q6" s="850"/>
      <c r="R6" s="852"/>
      <c r="S6" s="713"/>
      <c r="T6" s="857"/>
      <c r="U6" s="725">
        <v>0</v>
      </c>
      <c r="V6" s="724">
        <f>""</f>
      </c>
      <c r="W6" s="857"/>
      <c r="Y6" s="729">
        <v>1.835</v>
      </c>
      <c r="Z6" s="729">
        <v>1.348</v>
      </c>
      <c r="AA6" s="729">
        <v>1.05</v>
      </c>
      <c r="AB6" s="729">
        <v>1.81</v>
      </c>
      <c r="AC6" s="729">
        <v>1.41</v>
      </c>
      <c r="AD6" s="729">
        <v>1.04</v>
      </c>
      <c r="AE6" s="729"/>
      <c r="AF6" s="729"/>
      <c r="AG6" s="729">
        <v>1.88</v>
      </c>
    </row>
    <row r="7" spans="1:23" ht="15" customHeight="1">
      <c r="A7" s="876">
        <v>2</v>
      </c>
      <c r="B7" s="835">
        <v>166</v>
      </c>
      <c r="C7" s="845" t="s">
        <v>1137</v>
      </c>
      <c r="D7" s="835" t="s">
        <v>554</v>
      </c>
      <c r="E7" s="835" t="s">
        <v>247</v>
      </c>
      <c r="F7" s="835" t="s">
        <v>298</v>
      </c>
      <c r="G7" s="718">
        <v>15.02</v>
      </c>
      <c r="H7" s="719">
        <v>159</v>
      </c>
      <c r="I7" s="718">
        <v>10.64</v>
      </c>
      <c r="J7" s="718">
        <v>26.75</v>
      </c>
      <c r="K7" s="718">
        <v>5.31</v>
      </c>
      <c r="L7" s="718">
        <v>26.37</v>
      </c>
      <c r="M7" s="717" t="s">
        <v>1136</v>
      </c>
      <c r="N7" s="838">
        <v>4701</v>
      </c>
      <c r="O7" s="832">
        <v>80</v>
      </c>
      <c r="P7" s="847" t="s">
        <v>46</v>
      </c>
      <c r="Q7" s="849">
        <v>10.5</v>
      </c>
      <c r="R7" s="851" t="s">
        <v>1154</v>
      </c>
      <c r="S7" s="679"/>
      <c r="T7" s="858">
        <f>N7</f>
        <v>4701</v>
      </c>
      <c r="U7" s="725">
        <v>1</v>
      </c>
      <c r="V7" s="724" t="s">
        <v>50</v>
      </c>
      <c r="W7" s="855" t="str">
        <f>VLOOKUP(T7,Семиборьежен,2)</f>
        <v>КМС</v>
      </c>
    </row>
    <row r="8" spans="1:23" ht="15" customHeight="1">
      <c r="A8" s="877"/>
      <c r="B8" s="836"/>
      <c r="C8" s="843"/>
      <c r="D8" s="836"/>
      <c r="E8" s="836"/>
      <c r="F8" s="836"/>
      <c r="G8" s="716" t="s">
        <v>214</v>
      </c>
      <c r="H8" s="716"/>
      <c r="I8" s="716"/>
      <c r="J8" s="716" t="s">
        <v>214</v>
      </c>
      <c r="K8" s="716" t="s">
        <v>214</v>
      </c>
      <c r="L8" s="716"/>
      <c r="M8" s="716"/>
      <c r="N8" s="839"/>
      <c r="O8" s="833"/>
      <c r="P8" s="847"/>
      <c r="Q8" s="849"/>
      <c r="R8" s="851"/>
      <c r="S8" s="679"/>
      <c r="T8" s="859"/>
      <c r="U8" s="725">
        <v>1600</v>
      </c>
      <c r="V8" s="724" t="s">
        <v>48</v>
      </c>
      <c r="W8" s="856"/>
    </row>
    <row r="9" spans="1:23" ht="15" customHeight="1">
      <c r="A9" s="878"/>
      <c r="B9" s="837"/>
      <c r="C9" s="846"/>
      <c r="D9" s="837"/>
      <c r="E9" s="837"/>
      <c r="F9" s="837"/>
      <c r="G9" s="715">
        <v>839</v>
      </c>
      <c r="H9" s="715">
        <v>724</v>
      </c>
      <c r="I9" s="715">
        <v>571</v>
      </c>
      <c r="J9" s="715">
        <v>733</v>
      </c>
      <c r="K9" s="715">
        <v>645</v>
      </c>
      <c r="L9" s="715">
        <v>408</v>
      </c>
      <c r="M9" s="715">
        <v>781</v>
      </c>
      <c r="N9" s="840"/>
      <c r="O9" s="834"/>
      <c r="P9" s="848"/>
      <c r="Q9" s="850"/>
      <c r="R9" s="852"/>
      <c r="S9" s="713"/>
      <c r="T9" s="857"/>
      <c r="U9" s="725">
        <v>2000</v>
      </c>
      <c r="V9" s="724" t="s">
        <v>47</v>
      </c>
      <c r="W9" s="857"/>
    </row>
    <row r="10" spans="1:23" ht="15" customHeight="1">
      <c r="A10" s="876">
        <v>3</v>
      </c>
      <c r="B10" s="835">
        <v>59</v>
      </c>
      <c r="C10" s="845" t="s">
        <v>1130</v>
      </c>
      <c r="D10" s="835" t="s">
        <v>1121</v>
      </c>
      <c r="E10" s="835" t="s">
        <v>245</v>
      </c>
      <c r="F10" s="835" t="s">
        <v>302</v>
      </c>
      <c r="G10" s="718">
        <v>17.08</v>
      </c>
      <c r="H10" s="719">
        <v>168</v>
      </c>
      <c r="I10" s="718">
        <v>10.33</v>
      </c>
      <c r="J10" s="718">
        <v>29.32</v>
      </c>
      <c r="K10" s="718">
        <v>5.36</v>
      </c>
      <c r="L10" s="718">
        <v>30.46</v>
      </c>
      <c r="M10" s="717" t="s">
        <v>1129</v>
      </c>
      <c r="N10" s="838">
        <v>4269</v>
      </c>
      <c r="O10" s="832">
        <v>512</v>
      </c>
      <c r="P10" s="847">
        <v>1</v>
      </c>
      <c r="Q10" s="849">
        <v>9</v>
      </c>
      <c r="R10" s="851" t="s">
        <v>1153</v>
      </c>
      <c r="S10" s="679"/>
      <c r="T10" s="858">
        <f>N10</f>
        <v>4269</v>
      </c>
      <c r="U10" s="725">
        <v>2400</v>
      </c>
      <c r="V10" s="724">
        <v>3</v>
      </c>
      <c r="W10" s="855">
        <f>VLOOKUP(T10,Семиборьежен,2)</f>
        <v>1</v>
      </c>
    </row>
    <row r="11" spans="1:23" ht="15" customHeight="1">
      <c r="A11" s="877"/>
      <c r="B11" s="836"/>
      <c r="C11" s="843"/>
      <c r="D11" s="836"/>
      <c r="E11" s="836"/>
      <c r="F11" s="836"/>
      <c r="G11" s="716" t="s">
        <v>214</v>
      </c>
      <c r="H11" s="716"/>
      <c r="I11" s="716"/>
      <c r="J11" s="716" t="s">
        <v>214</v>
      </c>
      <c r="K11" s="716" t="s">
        <v>214</v>
      </c>
      <c r="L11" s="716"/>
      <c r="M11" s="716"/>
      <c r="N11" s="839"/>
      <c r="O11" s="833"/>
      <c r="P11" s="847"/>
      <c r="Q11" s="849"/>
      <c r="R11" s="851"/>
      <c r="S11" s="679"/>
      <c r="T11" s="859"/>
      <c r="U11" s="725">
        <v>3200</v>
      </c>
      <c r="V11" s="724">
        <v>2</v>
      </c>
      <c r="W11" s="856"/>
    </row>
    <row r="12" spans="1:23" ht="15" customHeight="1">
      <c r="A12" s="878"/>
      <c r="B12" s="837"/>
      <c r="C12" s="844"/>
      <c r="D12" s="837"/>
      <c r="E12" s="837"/>
      <c r="F12" s="837"/>
      <c r="G12" s="715">
        <v>587</v>
      </c>
      <c r="H12" s="715">
        <v>830</v>
      </c>
      <c r="I12" s="715">
        <v>551</v>
      </c>
      <c r="J12" s="715">
        <v>531</v>
      </c>
      <c r="K12" s="715">
        <v>660</v>
      </c>
      <c r="L12" s="715">
        <v>485</v>
      </c>
      <c r="M12" s="715">
        <v>625</v>
      </c>
      <c r="N12" s="840"/>
      <c r="O12" s="834"/>
      <c r="P12" s="848"/>
      <c r="Q12" s="850"/>
      <c r="R12" s="852"/>
      <c r="S12" s="713"/>
      <c r="T12" s="857"/>
      <c r="U12" s="725">
        <v>4000</v>
      </c>
      <c r="V12" s="724">
        <v>1</v>
      </c>
      <c r="W12" s="857"/>
    </row>
    <row r="13" spans="1:23" ht="15" customHeight="1">
      <c r="A13" s="877">
        <v>4</v>
      </c>
      <c r="B13" s="835">
        <v>164</v>
      </c>
      <c r="C13" s="845" t="s">
        <v>1135</v>
      </c>
      <c r="D13" s="835" t="s">
        <v>554</v>
      </c>
      <c r="E13" s="835" t="s">
        <v>247</v>
      </c>
      <c r="F13" s="835" t="s">
        <v>298</v>
      </c>
      <c r="G13" s="727">
        <v>16.13</v>
      </c>
      <c r="H13" s="728">
        <v>147</v>
      </c>
      <c r="I13" s="727">
        <v>10.12</v>
      </c>
      <c r="J13" s="727">
        <v>27.47</v>
      </c>
      <c r="K13" s="727">
        <v>4.86</v>
      </c>
      <c r="L13" s="727">
        <v>23.52</v>
      </c>
      <c r="M13" s="726" t="s">
        <v>1134</v>
      </c>
      <c r="N13" s="839">
        <v>4147</v>
      </c>
      <c r="O13" s="832">
        <v>634</v>
      </c>
      <c r="P13" s="847">
        <v>1</v>
      </c>
      <c r="Q13" s="849">
        <v>7.5</v>
      </c>
      <c r="R13" s="851" t="s">
        <v>1152</v>
      </c>
      <c r="S13" s="679"/>
      <c r="T13" s="858">
        <f>N13</f>
        <v>4147</v>
      </c>
      <c r="U13" s="725">
        <v>4600</v>
      </c>
      <c r="V13" s="724" t="s">
        <v>46</v>
      </c>
      <c r="W13" s="855">
        <f>VLOOKUP(T13,Семиборьежен,2)</f>
        <v>1</v>
      </c>
    </row>
    <row r="14" spans="1:23" ht="15" customHeight="1">
      <c r="A14" s="877"/>
      <c r="B14" s="836"/>
      <c r="C14" s="843"/>
      <c r="D14" s="836"/>
      <c r="E14" s="836"/>
      <c r="F14" s="836"/>
      <c r="G14" s="716" t="s">
        <v>214</v>
      </c>
      <c r="H14" s="716"/>
      <c r="I14" s="716"/>
      <c r="J14" s="716" t="s">
        <v>214</v>
      </c>
      <c r="K14" s="716" t="s">
        <v>214</v>
      </c>
      <c r="L14" s="716"/>
      <c r="M14" s="716"/>
      <c r="N14" s="839"/>
      <c r="O14" s="833"/>
      <c r="P14" s="847"/>
      <c r="Q14" s="849"/>
      <c r="R14" s="851"/>
      <c r="S14" s="679"/>
      <c r="T14" s="859"/>
      <c r="U14" s="725">
        <v>5300</v>
      </c>
      <c r="V14" s="724" t="s">
        <v>58</v>
      </c>
      <c r="W14" s="856"/>
    </row>
    <row r="15" spans="1:23" ht="15" customHeight="1">
      <c r="A15" s="878"/>
      <c r="B15" s="837"/>
      <c r="C15" s="844"/>
      <c r="D15" s="837"/>
      <c r="E15" s="837"/>
      <c r="F15" s="837"/>
      <c r="G15" s="715">
        <v>698</v>
      </c>
      <c r="H15" s="715">
        <v>588</v>
      </c>
      <c r="I15" s="715">
        <v>537</v>
      </c>
      <c r="J15" s="715">
        <v>673</v>
      </c>
      <c r="K15" s="715">
        <v>522</v>
      </c>
      <c r="L15" s="715">
        <v>355</v>
      </c>
      <c r="M15" s="715">
        <v>774</v>
      </c>
      <c r="N15" s="840"/>
      <c r="O15" s="834"/>
      <c r="P15" s="848"/>
      <c r="Q15" s="850"/>
      <c r="R15" s="852"/>
      <c r="S15" s="713"/>
      <c r="T15" s="857"/>
      <c r="U15" s="725">
        <v>6150</v>
      </c>
      <c r="V15" s="724" t="s">
        <v>44</v>
      </c>
      <c r="W15" s="857"/>
    </row>
    <row r="16" spans="1:23" ht="15" customHeight="1">
      <c r="A16" s="876">
        <v>5</v>
      </c>
      <c r="B16" s="835">
        <v>300</v>
      </c>
      <c r="C16" s="845" t="s">
        <v>1133</v>
      </c>
      <c r="D16" s="835" t="s">
        <v>1121</v>
      </c>
      <c r="E16" s="835" t="s">
        <v>328</v>
      </c>
      <c r="F16" s="835" t="s">
        <v>1132</v>
      </c>
      <c r="G16" s="718">
        <v>16.53</v>
      </c>
      <c r="H16" s="719">
        <v>162</v>
      </c>
      <c r="I16" s="718">
        <v>7.97</v>
      </c>
      <c r="J16" s="718">
        <v>28.12</v>
      </c>
      <c r="K16" s="718">
        <v>4.98</v>
      </c>
      <c r="L16" s="718">
        <v>17.93</v>
      </c>
      <c r="M16" s="717" t="s">
        <v>1131</v>
      </c>
      <c r="N16" s="838">
        <v>3874</v>
      </c>
      <c r="O16" s="832">
        <v>907</v>
      </c>
      <c r="P16" s="847">
        <v>2</v>
      </c>
      <c r="Q16" s="849">
        <v>6</v>
      </c>
      <c r="R16" s="851" t="s">
        <v>1151</v>
      </c>
      <c r="S16" s="679"/>
      <c r="T16" s="858">
        <f>N16</f>
        <v>3874</v>
      </c>
      <c r="U16" s="725">
        <v>6635</v>
      </c>
      <c r="V16" s="724" t="s">
        <v>43</v>
      </c>
      <c r="W16" s="855">
        <f>VLOOKUP(T16,Семиборьежен,2)</f>
        <v>2</v>
      </c>
    </row>
    <row r="17" spans="1:23" ht="15" customHeight="1">
      <c r="A17" s="877"/>
      <c r="B17" s="836"/>
      <c r="C17" s="843"/>
      <c r="D17" s="836"/>
      <c r="E17" s="836"/>
      <c r="F17" s="836"/>
      <c r="G17" s="716" t="s">
        <v>214</v>
      </c>
      <c r="H17" s="716"/>
      <c r="I17" s="716"/>
      <c r="J17" s="716" t="s">
        <v>214</v>
      </c>
      <c r="K17" s="716" t="s">
        <v>214</v>
      </c>
      <c r="L17" s="716"/>
      <c r="M17" s="716"/>
      <c r="N17" s="839"/>
      <c r="O17" s="833"/>
      <c r="P17" s="847"/>
      <c r="Q17" s="849"/>
      <c r="R17" s="851"/>
      <c r="S17" s="679"/>
      <c r="T17" s="859"/>
      <c r="U17" s="725"/>
      <c r="V17" s="724"/>
      <c r="W17" s="856"/>
    </row>
    <row r="18" spans="1:23" ht="15" customHeight="1">
      <c r="A18" s="878"/>
      <c r="B18" s="837"/>
      <c r="C18" s="844"/>
      <c r="D18" s="837"/>
      <c r="E18" s="837"/>
      <c r="F18" s="837"/>
      <c r="G18" s="715">
        <v>651</v>
      </c>
      <c r="H18" s="715">
        <v>759</v>
      </c>
      <c r="I18" s="715">
        <v>397</v>
      </c>
      <c r="J18" s="715">
        <v>621</v>
      </c>
      <c r="K18" s="715">
        <v>554</v>
      </c>
      <c r="L18" s="715">
        <v>251</v>
      </c>
      <c r="M18" s="715">
        <v>641</v>
      </c>
      <c r="N18" s="840"/>
      <c r="O18" s="834"/>
      <c r="P18" s="848"/>
      <c r="Q18" s="850"/>
      <c r="R18" s="852"/>
      <c r="S18" s="713"/>
      <c r="T18" s="857"/>
      <c r="U18" s="725"/>
      <c r="V18" s="724"/>
      <c r="W18" s="857"/>
    </row>
    <row r="19" spans="1:23" ht="15" customHeight="1" hidden="1">
      <c r="A19" s="876">
        <v>6</v>
      </c>
      <c r="B19" s="835" t="s">
        <v>214</v>
      </c>
      <c r="C19" s="845" t="s">
        <v>214</v>
      </c>
      <c r="D19" s="835" t="s">
        <v>214</v>
      </c>
      <c r="E19" s="835" t="s">
        <v>214</v>
      </c>
      <c r="F19" s="835" t="s">
        <v>214</v>
      </c>
      <c r="G19" s="718" t="s">
        <v>214</v>
      </c>
      <c r="H19" s="719" t="s">
        <v>214</v>
      </c>
      <c r="I19" s="718" t="s">
        <v>214</v>
      </c>
      <c r="J19" s="718" t="s">
        <v>214</v>
      </c>
      <c r="K19" s="718" t="s">
        <v>214</v>
      </c>
      <c r="L19" s="718" t="s">
        <v>214</v>
      </c>
      <c r="M19" s="717" t="s">
        <v>214</v>
      </c>
      <c r="N19" s="838">
        <v>0</v>
      </c>
      <c r="O19" s="832" t="s">
        <v>214</v>
      </c>
      <c r="P19" s="847" t="s">
        <v>214</v>
      </c>
      <c r="Q19" s="849" t="s">
        <v>214</v>
      </c>
      <c r="R19" s="851" t="s">
        <v>214</v>
      </c>
      <c r="S19" s="679"/>
      <c r="T19" s="858">
        <f>N19</f>
        <v>0</v>
      </c>
      <c r="U19" s="725"/>
      <c r="V19" s="724"/>
      <c r="W19" s="855">
        <f>VLOOKUP(T19,Семиборьежен,2)</f>
      </c>
    </row>
    <row r="20" spans="1:23" ht="15" customHeight="1" hidden="1">
      <c r="A20" s="877"/>
      <c r="B20" s="836"/>
      <c r="C20" s="843"/>
      <c r="D20" s="836"/>
      <c r="E20" s="836"/>
      <c r="F20" s="836"/>
      <c r="G20" s="716" t="s">
        <v>214</v>
      </c>
      <c r="H20" s="716"/>
      <c r="I20" s="716"/>
      <c r="J20" s="716" t="s">
        <v>214</v>
      </c>
      <c r="K20" s="716" t="s">
        <v>214</v>
      </c>
      <c r="L20" s="716"/>
      <c r="M20" s="716"/>
      <c r="N20" s="839"/>
      <c r="O20" s="833"/>
      <c r="P20" s="847"/>
      <c r="Q20" s="849"/>
      <c r="R20" s="851"/>
      <c r="S20" s="679"/>
      <c r="T20" s="859"/>
      <c r="U20" s="725"/>
      <c r="V20" s="724"/>
      <c r="W20" s="856"/>
    </row>
    <row r="21" spans="1:23" ht="15" customHeight="1" hidden="1">
      <c r="A21" s="878"/>
      <c r="B21" s="837"/>
      <c r="C21" s="844"/>
      <c r="D21" s="837"/>
      <c r="E21" s="837"/>
      <c r="F21" s="837"/>
      <c r="G21" s="715">
        <v>0</v>
      </c>
      <c r="H21" s="715">
        <v>0</v>
      </c>
      <c r="I21" s="715">
        <v>0</v>
      </c>
      <c r="J21" s="715">
        <v>0</v>
      </c>
      <c r="K21" s="715">
        <v>0</v>
      </c>
      <c r="L21" s="715">
        <v>0</v>
      </c>
      <c r="M21" s="715">
        <v>0</v>
      </c>
      <c r="N21" s="840"/>
      <c r="O21" s="834"/>
      <c r="P21" s="848"/>
      <c r="Q21" s="850"/>
      <c r="R21" s="852"/>
      <c r="S21" s="713"/>
      <c r="T21" s="857"/>
      <c r="U21" s="725"/>
      <c r="V21" s="724"/>
      <c r="W21" s="857"/>
    </row>
    <row r="22" spans="1:23" ht="15" customHeight="1" hidden="1">
      <c r="A22" s="876">
        <v>7</v>
      </c>
      <c r="B22" s="835" t="s">
        <v>214</v>
      </c>
      <c r="C22" s="845" t="s">
        <v>214</v>
      </c>
      <c r="D22" s="835" t="s">
        <v>214</v>
      </c>
      <c r="E22" s="835" t="s">
        <v>214</v>
      </c>
      <c r="F22" s="835" t="s">
        <v>214</v>
      </c>
      <c r="G22" s="718" t="s">
        <v>214</v>
      </c>
      <c r="H22" s="719" t="s">
        <v>214</v>
      </c>
      <c r="I22" s="718" t="s">
        <v>214</v>
      </c>
      <c r="J22" s="718" t="s">
        <v>214</v>
      </c>
      <c r="K22" s="718" t="s">
        <v>214</v>
      </c>
      <c r="L22" s="718" t="s">
        <v>214</v>
      </c>
      <c r="M22" s="717" t="s">
        <v>214</v>
      </c>
      <c r="N22" s="838">
        <v>0</v>
      </c>
      <c r="O22" s="832" t="s">
        <v>214</v>
      </c>
      <c r="P22" s="847" t="s">
        <v>214</v>
      </c>
      <c r="Q22" s="849" t="s">
        <v>214</v>
      </c>
      <c r="R22" s="851" t="s">
        <v>214</v>
      </c>
      <c r="S22" s="679"/>
      <c r="T22" s="858">
        <f>N22</f>
        <v>0</v>
      </c>
      <c r="U22" s="725"/>
      <c r="V22" s="724"/>
      <c r="W22" s="855">
        <f>VLOOKUP(T22,Семиборьежен,2)</f>
      </c>
    </row>
    <row r="23" spans="1:23" ht="15" customHeight="1" hidden="1">
      <c r="A23" s="877"/>
      <c r="B23" s="836"/>
      <c r="C23" s="843"/>
      <c r="D23" s="836"/>
      <c r="E23" s="836"/>
      <c r="F23" s="836"/>
      <c r="G23" s="716" t="s">
        <v>214</v>
      </c>
      <c r="H23" s="716"/>
      <c r="I23" s="716"/>
      <c r="J23" s="716" t="s">
        <v>214</v>
      </c>
      <c r="K23" s="716" t="s">
        <v>214</v>
      </c>
      <c r="L23" s="716"/>
      <c r="M23" s="716"/>
      <c r="N23" s="839"/>
      <c r="O23" s="833"/>
      <c r="P23" s="847"/>
      <c r="Q23" s="849"/>
      <c r="R23" s="851"/>
      <c r="S23" s="679"/>
      <c r="T23" s="859"/>
      <c r="U23" s="723"/>
      <c r="V23" s="722"/>
      <c r="W23" s="856"/>
    </row>
    <row r="24" spans="1:23" ht="15" customHeight="1" hidden="1">
      <c r="A24" s="878"/>
      <c r="B24" s="837"/>
      <c r="C24" s="844"/>
      <c r="D24" s="837"/>
      <c r="E24" s="837"/>
      <c r="F24" s="837"/>
      <c r="G24" s="715">
        <v>0</v>
      </c>
      <c r="H24" s="715">
        <v>0</v>
      </c>
      <c r="I24" s="715">
        <v>0</v>
      </c>
      <c r="J24" s="715">
        <v>0</v>
      </c>
      <c r="K24" s="715">
        <v>0</v>
      </c>
      <c r="L24" s="715">
        <v>0</v>
      </c>
      <c r="M24" s="715">
        <v>0</v>
      </c>
      <c r="N24" s="840"/>
      <c r="O24" s="834"/>
      <c r="P24" s="848"/>
      <c r="Q24" s="850"/>
      <c r="R24" s="852"/>
      <c r="S24" s="713"/>
      <c r="T24" s="857"/>
      <c r="U24" s="721"/>
      <c r="V24" s="720"/>
      <c r="W24" s="857"/>
    </row>
    <row r="25" spans="1:23" ht="15" customHeight="1" hidden="1">
      <c r="A25" s="876">
        <v>8</v>
      </c>
      <c r="B25" s="835" t="s">
        <v>214</v>
      </c>
      <c r="C25" s="845" t="s">
        <v>214</v>
      </c>
      <c r="D25" s="835" t="s">
        <v>214</v>
      </c>
      <c r="E25" s="835" t="s">
        <v>214</v>
      </c>
      <c r="F25" s="835" t="s">
        <v>214</v>
      </c>
      <c r="G25" s="718" t="s">
        <v>214</v>
      </c>
      <c r="H25" s="719" t="s">
        <v>214</v>
      </c>
      <c r="I25" s="718" t="s">
        <v>214</v>
      </c>
      <c r="J25" s="718" t="s">
        <v>214</v>
      </c>
      <c r="K25" s="718" t="s">
        <v>214</v>
      </c>
      <c r="L25" s="718" t="s">
        <v>214</v>
      </c>
      <c r="M25" s="717" t="s">
        <v>214</v>
      </c>
      <c r="N25" s="838">
        <v>0</v>
      </c>
      <c r="O25" s="832" t="s">
        <v>214</v>
      </c>
      <c r="P25" s="847" t="s">
        <v>214</v>
      </c>
      <c r="Q25" s="849" t="s">
        <v>214</v>
      </c>
      <c r="R25" s="851" t="s">
        <v>214</v>
      </c>
      <c r="S25" s="679"/>
      <c r="T25" s="858">
        <f>N25</f>
        <v>0</v>
      </c>
      <c r="U25" s="721"/>
      <c r="V25" s="720"/>
      <c r="W25" s="855">
        <f>VLOOKUP(T25,Семиборьежен,2)</f>
      </c>
    </row>
    <row r="26" spans="1:23" ht="15" customHeight="1" hidden="1">
      <c r="A26" s="877"/>
      <c r="B26" s="836"/>
      <c r="C26" s="843"/>
      <c r="D26" s="836"/>
      <c r="E26" s="836"/>
      <c r="F26" s="836"/>
      <c r="G26" s="716" t="s">
        <v>214</v>
      </c>
      <c r="H26" s="716"/>
      <c r="I26" s="716"/>
      <c r="J26" s="716" t="s">
        <v>214</v>
      </c>
      <c r="K26" s="716" t="s">
        <v>214</v>
      </c>
      <c r="L26" s="716"/>
      <c r="M26" s="716"/>
      <c r="N26" s="839"/>
      <c r="O26" s="833"/>
      <c r="P26" s="847"/>
      <c r="Q26" s="849"/>
      <c r="R26" s="851"/>
      <c r="S26" s="679"/>
      <c r="T26" s="859"/>
      <c r="U26" s="721"/>
      <c r="V26" s="720"/>
      <c r="W26" s="856"/>
    </row>
    <row r="27" spans="1:23" ht="15" customHeight="1" hidden="1">
      <c r="A27" s="878"/>
      <c r="B27" s="837"/>
      <c r="C27" s="844"/>
      <c r="D27" s="837"/>
      <c r="E27" s="837"/>
      <c r="F27" s="837"/>
      <c r="G27" s="715">
        <v>0</v>
      </c>
      <c r="H27" s="715">
        <v>0</v>
      </c>
      <c r="I27" s="715">
        <v>0</v>
      </c>
      <c r="J27" s="715">
        <v>0</v>
      </c>
      <c r="K27" s="715">
        <v>0</v>
      </c>
      <c r="L27" s="715">
        <v>0</v>
      </c>
      <c r="M27" s="715">
        <v>0</v>
      </c>
      <c r="N27" s="840"/>
      <c r="O27" s="834"/>
      <c r="P27" s="848"/>
      <c r="Q27" s="850"/>
      <c r="R27" s="852"/>
      <c r="S27" s="713"/>
      <c r="T27" s="857"/>
      <c r="U27" s="721"/>
      <c r="V27" s="720"/>
      <c r="W27" s="857"/>
    </row>
    <row r="28" spans="1:23" ht="15" customHeight="1" hidden="1">
      <c r="A28" s="876">
        <v>9</v>
      </c>
      <c r="B28" s="835" t="s">
        <v>214</v>
      </c>
      <c r="C28" s="845" t="s">
        <v>214</v>
      </c>
      <c r="D28" s="835" t="s">
        <v>214</v>
      </c>
      <c r="E28" s="835" t="s">
        <v>214</v>
      </c>
      <c r="F28" s="835" t="s">
        <v>214</v>
      </c>
      <c r="G28" s="718" t="s">
        <v>214</v>
      </c>
      <c r="H28" s="719" t="s">
        <v>214</v>
      </c>
      <c r="I28" s="718" t="s">
        <v>214</v>
      </c>
      <c r="J28" s="718" t="s">
        <v>214</v>
      </c>
      <c r="K28" s="718" t="s">
        <v>214</v>
      </c>
      <c r="L28" s="718" t="s">
        <v>214</v>
      </c>
      <c r="M28" s="717" t="s">
        <v>214</v>
      </c>
      <c r="N28" s="838">
        <v>0</v>
      </c>
      <c r="O28" s="832" t="s">
        <v>214</v>
      </c>
      <c r="P28" s="847" t="s">
        <v>214</v>
      </c>
      <c r="Q28" s="849" t="s">
        <v>214</v>
      </c>
      <c r="R28" s="851" t="s">
        <v>214</v>
      </c>
      <c r="S28" s="679"/>
      <c r="T28" s="858">
        <f>N28</f>
        <v>0</v>
      </c>
      <c r="U28" s="721"/>
      <c r="V28" s="720"/>
      <c r="W28" s="855">
        <f>VLOOKUP(T28,Семиборьежен,2)</f>
      </c>
    </row>
    <row r="29" spans="1:23" ht="15" customHeight="1" hidden="1">
      <c r="A29" s="877"/>
      <c r="B29" s="836"/>
      <c r="C29" s="843"/>
      <c r="D29" s="836"/>
      <c r="E29" s="836"/>
      <c r="F29" s="836"/>
      <c r="G29" s="716" t="s">
        <v>214</v>
      </c>
      <c r="H29" s="716"/>
      <c r="I29" s="716"/>
      <c r="J29" s="716" t="s">
        <v>214</v>
      </c>
      <c r="K29" s="716" t="s">
        <v>214</v>
      </c>
      <c r="L29" s="716"/>
      <c r="M29" s="716"/>
      <c r="N29" s="839"/>
      <c r="O29" s="833"/>
      <c r="P29" s="847"/>
      <c r="Q29" s="849"/>
      <c r="R29" s="851"/>
      <c r="S29" s="679"/>
      <c r="T29" s="859"/>
      <c r="U29" s="721"/>
      <c r="V29" s="720"/>
      <c r="W29" s="856"/>
    </row>
    <row r="30" spans="1:23" ht="15" customHeight="1" hidden="1">
      <c r="A30" s="878"/>
      <c r="B30" s="837"/>
      <c r="C30" s="844"/>
      <c r="D30" s="837"/>
      <c r="E30" s="837"/>
      <c r="F30" s="837"/>
      <c r="G30" s="715">
        <v>0</v>
      </c>
      <c r="H30" s="715">
        <v>0</v>
      </c>
      <c r="I30" s="715">
        <v>0</v>
      </c>
      <c r="J30" s="715">
        <v>0</v>
      </c>
      <c r="K30" s="715">
        <v>0</v>
      </c>
      <c r="L30" s="715">
        <v>0</v>
      </c>
      <c r="M30" s="715">
        <v>0</v>
      </c>
      <c r="N30" s="840"/>
      <c r="O30" s="834"/>
      <c r="P30" s="848"/>
      <c r="Q30" s="850"/>
      <c r="R30" s="852"/>
      <c r="S30" s="713"/>
      <c r="T30" s="857"/>
      <c r="U30" s="721"/>
      <c r="V30" s="720"/>
      <c r="W30" s="857"/>
    </row>
    <row r="31" spans="1:23" ht="15" customHeight="1" hidden="1">
      <c r="A31" s="876">
        <v>10</v>
      </c>
      <c r="B31" s="835" t="s">
        <v>214</v>
      </c>
      <c r="C31" s="845" t="s">
        <v>214</v>
      </c>
      <c r="D31" s="835" t="s">
        <v>214</v>
      </c>
      <c r="E31" s="835" t="s">
        <v>214</v>
      </c>
      <c r="F31" s="835" t="s">
        <v>214</v>
      </c>
      <c r="G31" s="718" t="s">
        <v>214</v>
      </c>
      <c r="H31" s="719" t="s">
        <v>214</v>
      </c>
      <c r="I31" s="718" t="s">
        <v>214</v>
      </c>
      <c r="J31" s="718" t="s">
        <v>214</v>
      </c>
      <c r="K31" s="718" t="s">
        <v>214</v>
      </c>
      <c r="L31" s="718" t="s">
        <v>214</v>
      </c>
      <c r="M31" s="717" t="s">
        <v>214</v>
      </c>
      <c r="N31" s="838">
        <v>0</v>
      </c>
      <c r="O31" s="832" t="s">
        <v>214</v>
      </c>
      <c r="P31" s="847" t="s">
        <v>214</v>
      </c>
      <c r="Q31" s="849" t="s">
        <v>214</v>
      </c>
      <c r="R31" s="851" t="s">
        <v>214</v>
      </c>
      <c r="S31" s="679"/>
      <c r="T31" s="858">
        <f>N31</f>
        <v>0</v>
      </c>
      <c r="U31" s="721"/>
      <c r="V31" s="720"/>
      <c r="W31" s="855">
        <f>VLOOKUP(T31,Семиборьежен,2)</f>
      </c>
    </row>
    <row r="32" spans="1:23" ht="15" customHeight="1" hidden="1">
      <c r="A32" s="877"/>
      <c r="B32" s="836"/>
      <c r="C32" s="843"/>
      <c r="D32" s="836"/>
      <c r="E32" s="836"/>
      <c r="F32" s="836"/>
      <c r="G32" s="716" t="s">
        <v>214</v>
      </c>
      <c r="H32" s="716"/>
      <c r="I32" s="716"/>
      <c r="J32" s="716" t="s">
        <v>214</v>
      </c>
      <c r="K32" s="716" t="s">
        <v>214</v>
      </c>
      <c r="L32" s="716"/>
      <c r="M32" s="716"/>
      <c r="N32" s="839"/>
      <c r="O32" s="833"/>
      <c r="P32" s="847"/>
      <c r="Q32" s="849"/>
      <c r="R32" s="851"/>
      <c r="S32" s="679"/>
      <c r="T32" s="859"/>
      <c r="U32" s="721"/>
      <c r="V32" s="720"/>
      <c r="W32" s="856"/>
    </row>
    <row r="33" spans="1:23" ht="15" customHeight="1" hidden="1">
      <c r="A33" s="878"/>
      <c r="B33" s="837"/>
      <c r="C33" s="844"/>
      <c r="D33" s="837"/>
      <c r="E33" s="837"/>
      <c r="F33" s="837"/>
      <c r="G33" s="715">
        <v>0</v>
      </c>
      <c r="H33" s="715">
        <v>0</v>
      </c>
      <c r="I33" s="715">
        <v>0</v>
      </c>
      <c r="J33" s="715">
        <v>0</v>
      </c>
      <c r="K33" s="715">
        <v>0</v>
      </c>
      <c r="L33" s="715">
        <v>0</v>
      </c>
      <c r="M33" s="715">
        <v>0</v>
      </c>
      <c r="N33" s="840"/>
      <c r="O33" s="834"/>
      <c r="P33" s="848"/>
      <c r="Q33" s="850"/>
      <c r="R33" s="852"/>
      <c r="S33" s="713"/>
      <c r="T33" s="857"/>
      <c r="U33" s="721"/>
      <c r="V33" s="720"/>
      <c r="W33" s="857"/>
    </row>
    <row r="34" spans="1:23" ht="15" customHeight="1" hidden="1">
      <c r="A34" s="876">
        <v>11</v>
      </c>
      <c r="B34" s="835" t="s">
        <v>214</v>
      </c>
      <c r="C34" s="845" t="s">
        <v>214</v>
      </c>
      <c r="D34" s="835" t="s">
        <v>214</v>
      </c>
      <c r="E34" s="835" t="s">
        <v>214</v>
      </c>
      <c r="F34" s="835" t="s">
        <v>214</v>
      </c>
      <c r="G34" s="718" t="s">
        <v>214</v>
      </c>
      <c r="H34" s="719" t="s">
        <v>214</v>
      </c>
      <c r="I34" s="718" t="s">
        <v>214</v>
      </c>
      <c r="J34" s="718" t="s">
        <v>214</v>
      </c>
      <c r="K34" s="718" t="s">
        <v>214</v>
      </c>
      <c r="L34" s="718" t="s">
        <v>214</v>
      </c>
      <c r="M34" s="717" t="s">
        <v>214</v>
      </c>
      <c r="N34" s="838">
        <v>0</v>
      </c>
      <c r="O34" s="832" t="s">
        <v>214</v>
      </c>
      <c r="P34" s="847" t="s">
        <v>214</v>
      </c>
      <c r="Q34" s="849" t="s">
        <v>214</v>
      </c>
      <c r="R34" s="851" t="s">
        <v>214</v>
      </c>
      <c r="S34" s="679"/>
      <c r="T34" s="858">
        <f>N34</f>
        <v>0</v>
      </c>
      <c r="U34" s="679"/>
      <c r="W34" s="855">
        <f>VLOOKUP(T34,Семиборьежен,2)</f>
      </c>
    </row>
    <row r="35" spans="1:23" ht="15" customHeight="1" hidden="1">
      <c r="A35" s="877"/>
      <c r="B35" s="836"/>
      <c r="C35" s="843"/>
      <c r="D35" s="836"/>
      <c r="E35" s="836"/>
      <c r="F35" s="836"/>
      <c r="G35" s="716" t="s">
        <v>214</v>
      </c>
      <c r="H35" s="716"/>
      <c r="I35" s="716"/>
      <c r="J35" s="716" t="s">
        <v>214</v>
      </c>
      <c r="K35" s="716" t="s">
        <v>214</v>
      </c>
      <c r="L35" s="716"/>
      <c r="M35" s="716"/>
      <c r="N35" s="839"/>
      <c r="O35" s="833"/>
      <c r="P35" s="847"/>
      <c r="Q35" s="849"/>
      <c r="R35" s="851"/>
      <c r="S35" s="679"/>
      <c r="T35" s="859"/>
      <c r="U35" s="679"/>
      <c r="W35" s="856"/>
    </row>
    <row r="36" spans="1:23" ht="15" customHeight="1" hidden="1">
      <c r="A36" s="878"/>
      <c r="B36" s="837"/>
      <c r="C36" s="844"/>
      <c r="D36" s="837"/>
      <c r="E36" s="837"/>
      <c r="F36" s="837"/>
      <c r="G36" s="715">
        <v>0</v>
      </c>
      <c r="H36" s="715">
        <v>0</v>
      </c>
      <c r="I36" s="715">
        <v>0</v>
      </c>
      <c r="J36" s="715">
        <v>0</v>
      </c>
      <c r="K36" s="715">
        <v>0</v>
      </c>
      <c r="L36" s="715">
        <v>0</v>
      </c>
      <c r="M36" s="715">
        <v>0</v>
      </c>
      <c r="N36" s="840"/>
      <c r="O36" s="834"/>
      <c r="P36" s="848"/>
      <c r="Q36" s="850"/>
      <c r="R36" s="852"/>
      <c r="S36" s="713"/>
      <c r="T36" s="857"/>
      <c r="U36" s="679"/>
      <c r="W36" s="857"/>
    </row>
    <row r="37" spans="1:23" ht="15" customHeight="1" hidden="1">
      <c r="A37" s="876">
        <v>12</v>
      </c>
      <c r="B37" s="835" t="s">
        <v>214</v>
      </c>
      <c r="C37" s="845" t="s">
        <v>214</v>
      </c>
      <c r="D37" s="835" t="s">
        <v>214</v>
      </c>
      <c r="E37" s="835" t="s">
        <v>214</v>
      </c>
      <c r="F37" s="835" t="s">
        <v>214</v>
      </c>
      <c r="G37" s="718" t="s">
        <v>214</v>
      </c>
      <c r="H37" s="719" t="s">
        <v>214</v>
      </c>
      <c r="I37" s="718" t="s">
        <v>214</v>
      </c>
      <c r="J37" s="718" t="s">
        <v>214</v>
      </c>
      <c r="K37" s="718" t="s">
        <v>214</v>
      </c>
      <c r="L37" s="718" t="s">
        <v>214</v>
      </c>
      <c r="M37" s="717" t="s">
        <v>214</v>
      </c>
      <c r="N37" s="838">
        <v>0</v>
      </c>
      <c r="O37" s="832" t="s">
        <v>214</v>
      </c>
      <c r="P37" s="847" t="s">
        <v>214</v>
      </c>
      <c r="Q37" s="849" t="s">
        <v>214</v>
      </c>
      <c r="R37" s="851" t="s">
        <v>214</v>
      </c>
      <c r="S37" s="679"/>
      <c r="T37" s="858">
        <f>N37</f>
        <v>0</v>
      </c>
      <c r="U37" s="679"/>
      <c r="W37" s="855">
        <f>VLOOKUP(T37,Семиборьежен,2)</f>
      </c>
    </row>
    <row r="38" spans="1:23" ht="15" customHeight="1" hidden="1">
      <c r="A38" s="877"/>
      <c r="B38" s="836"/>
      <c r="C38" s="843"/>
      <c r="D38" s="836"/>
      <c r="E38" s="836"/>
      <c r="F38" s="836"/>
      <c r="G38" s="716" t="s">
        <v>214</v>
      </c>
      <c r="H38" s="716"/>
      <c r="I38" s="716"/>
      <c r="J38" s="716" t="s">
        <v>214</v>
      </c>
      <c r="K38" s="716" t="s">
        <v>214</v>
      </c>
      <c r="L38" s="716"/>
      <c r="M38" s="716"/>
      <c r="N38" s="839"/>
      <c r="O38" s="833"/>
      <c r="P38" s="847"/>
      <c r="Q38" s="849"/>
      <c r="R38" s="851"/>
      <c r="S38" s="679"/>
      <c r="T38" s="859"/>
      <c r="U38" s="679"/>
      <c r="W38" s="856"/>
    </row>
    <row r="39" spans="1:23" ht="15" customHeight="1" hidden="1">
      <c r="A39" s="878"/>
      <c r="B39" s="837"/>
      <c r="C39" s="844"/>
      <c r="D39" s="837"/>
      <c r="E39" s="837"/>
      <c r="F39" s="837"/>
      <c r="G39" s="715">
        <v>0</v>
      </c>
      <c r="H39" s="715">
        <v>0</v>
      </c>
      <c r="I39" s="715">
        <v>0</v>
      </c>
      <c r="J39" s="715">
        <v>0</v>
      </c>
      <c r="K39" s="715">
        <v>0</v>
      </c>
      <c r="L39" s="715">
        <v>0</v>
      </c>
      <c r="M39" s="715">
        <v>0</v>
      </c>
      <c r="N39" s="840"/>
      <c r="O39" s="834"/>
      <c r="P39" s="848"/>
      <c r="Q39" s="850"/>
      <c r="R39" s="852"/>
      <c r="S39" s="713"/>
      <c r="T39" s="857"/>
      <c r="U39" s="679"/>
      <c r="W39" s="857"/>
    </row>
    <row r="40" spans="1:23" ht="15" customHeight="1" hidden="1">
      <c r="A40" s="876">
        <v>13</v>
      </c>
      <c r="B40" s="835" t="s">
        <v>214</v>
      </c>
      <c r="C40" s="845" t="s">
        <v>214</v>
      </c>
      <c r="D40" s="835" t="s">
        <v>214</v>
      </c>
      <c r="E40" s="835" t="s">
        <v>214</v>
      </c>
      <c r="F40" s="835" t="s">
        <v>214</v>
      </c>
      <c r="G40" s="718" t="s">
        <v>214</v>
      </c>
      <c r="H40" s="719" t="s">
        <v>214</v>
      </c>
      <c r="I40" s="718" t="s">
        <v>214</v>
      </c>
      <c r="J40" s="718" t="s">
        <v>214</v>
      </c>
      <c r="K40" s="718" t="s">
        <v>214</v>
      </c>
      <c r="L40" s="718" t="s">
        <v>214</v>
      </c>
      <c r="M40" s="717" t="s">
        <v>214</v>
      </c>
      <c r="N40" s="838">
        <v>0</v>
      </c>
      <c r="O40" s="832" t="s">
        <v>214</v>
      </c>
      <c r="P40" s="847" t="s">
        <v>214</v>
      </c>
      <c r="Q40" s="849" t="s">
        <v>214</v>
      </c>
      <c r="R40" s="851" t="s">
        <v>214</v>
      </c>
      <c r="S40" s="679"/>
      <c r="T40" s="858">
        <f>N40</f>
        <v>0</v>
      </c>
      <c r="U40" s="679"/>
      <c r="W40" s="855">
        <f>VLOOKUP(T40,Семиборьежен,2)</f>
      </c>
    </row>
    <row r="41" spans="1:23" ht="15" customHeight="1" hidden="1">
      <c r="A41" s="877"/>
      <c r="B41" s="836"/>
      <c r="C41" s="843"/>
      <c r="D41" s="836"/>
      <c r="E41" s="836"/>
      <c r="F41" s="836"/>
      <c r="G41" s="716" t="s">
        <v>214</v>
      </c>
      <c r="H41" s="716"/>
      <c r="I41" s="716"/>
      <c r="J41" s="716" t="s">
        <v>214</v>
      </c>
      <c r="K41" s="716" t="s">
        <v>214</v>
      </c>
      <c r="L41" s="716"/>
      <c r="M41" s="716"/>
      <c r="N41" s="839"/>
      <c r="O41" s="833"/>
      <c r="P41" s="847"/>
      <c r="Q41" s="849"/>
      <c r="R41" s="851"/>
      <c r="S41" s="679"/>
      <c r="T41" s="859"/>
      <c r="U41" s="679"/>
      <c r="W41" s="856"/>
    </row>
    <row r="42" spans="1:23" ht="15" customHeight="1" hidden="1">
      <c r="A42" s="878"/>
      <c r="B42" s="837"/>
      <c r="C42" s="844"/>
      <c r="D42" s="837"/>
      <c r="E42" s="837"/>
      <c r="F42" s="837"/>
      <c r="G42" s="715">
        <v>0</v>
      </c>
      <c r="H42" s="715">
        <v>0</v>
      </c>
      <c r="I42" s="715">
        <v>0</v>
      </c>
      <c r="J42" s="715">
        <v>0</v>
      </c>
      <c r="K42" s="715">
        <v>0</v>
      </c>
      <c r="L42" s="715">
        <v>0</v>
      </c>
      <c r="M42" s="715">
        <v>0</v>
      </c>
      <c r="N42" s="840"/>
      <c r="O42" s="834"/>
      <c r="P42" s="848"/>
      <c r="Q42" s="850"/>
      <c r="R42" s="852"/>
      <c r="S42" s="713"/>
      <c r="T42" s="857"/>
      <c r="U42" s="679"/>
      <c r="W42" s="857"/>
    </row>
    <row r="43" spans="1:23" ht="15" customHeight="1" hidden="1">
      <c r="A43" s="876">
        <v>14</v>
      </c>
      <c r="B43" s="835" t="s">
        <v>214</v>
      </c>
      <c r="C43" s="845" t="s">
        <v>214</v>
      </c>
      <c r="D43" s="835" t="s">
        <v>214</v>
      </c>
      <c r="E43" s="835" t="s">
        <v>214</v>
      </c>
      <c r="F43" s="835" t="s">
        <v>214</v>
      </c>
      <c r="G43" s="718" t="s">
        <v>214</v>
      </c>
      <c r="H43" s="719" t="s">
        <v>214</v>
      </c>
      <c r="I43" s="718" t="s">
        <v>214</v>
      </c>
      <c r="J43" s="718" t="s">
        <v>214</v>
      </c>
      <c r="K43" s="718" t="s">
        <v>214</v>
      </c>
      <c r="L43" s="718" t="s">
        <v>214</v>
      </c>
      <c r="M43" s="717" t="s">
        <v>214</v>
      </c>
      <c r="N43" s="838">
        <v>0</v>
      </c>
      <c r="O43" s="832" t="s">
        <v>214</v>
      </c>
      <c r="P43" s="847" t="s">
        <v>214</v>
      </c>
      <c r="Q43" s="849" t="s">
        <v>214</v>
      </c>
      <c r="R43" s="851" t="s">
        <v>214</v>
      </c>
      <c r="S43" s="679"/>
      <c r="T43" s="858">
        <f>N43</f>
        <v>0</v>
      </c>
      <c r="U43" s="679"/>
      <c r="W43" s="855">
        <f>VLOOKUP(T43,Семиборьежен,2)</f>
      </c>
    </row>
    <row r="44" spans="1:23" ht="15" customHeight="1" hidden="1">
      <c r="A44" s="877"/>
      <c r="B44" s="836"/>
      <c r="C44" s="843"/>
      <c r="D44" s="836"/>
      <c r="E44" s="836"/>
      <c r="F44" s="836"/>
      <c r="G44" s="716" t="s">
        <v>214</v>
      </c>
      <c r="H44" s="716"/>
      <c r="I44" s="716"/>
      <c r="J44" s="716" t="s">
        <v>214</v>
      </c>
      <c r="K44" s="716" t="s">
        <v>214</v>
      </c>
      <c r="L44" s="716"/>
      <c r="M44" s="716"/>
      <c r="N44" s="839"/>
      <c r="O44" s="833"/>
      <c r="P44" s="847"/>
      <c r="Q44" s="849"/>
      <c r="R44" s="851"/>
      <c r="S44" s="679"/>
      <c r="T44" s="859"/>
      <c r="U44" s="679"/>
      <c r="W44" s="856"/>
    </row>
    <row r="45" spans="1:23" ht="15" customHeight="1" hidden="1">
      <c r="A45" s="878"/>
      <c r="B45" s="837"/>
      <c r="C45" s="844"/>
      <c r="D45" s="837"/>
      <c r="E45" s="837"/>
      <c r="F45" s="837"/>
      <c r="G45" s="715">
        <v>0</v>
      </c>
      <c r="H45" s="715">
        <v>0</v>
      </c>
      <c r="I45" s="715">
        <v>0</v>
      </c>
      <c r="J45" s="715">
        <v>0</v>
      </c>
      <c r="K45" s="715">
        <v>0</v>
      </c>
      <c r="L45" s="715">
        <v>0</v>
      </c>
      <c r="M45" s="715">
        <v>0</v>
      </c>
      <c r="N45" s="840"/>
      <c r="O45" s="834"/>
      <c r="P45" s="848"/>
      <c r="Q45" s="850"/>
      <c r="R45" s="852"/>
      <c r="S45" s="713"/>
      <c r="T45" s="857"/>
      <c r="U45" s="679"/>
      <c r="W45" s="857"/>
    </row>
    <row r="46" spans="1:23" ht="15" customHeight="1" hidden="1">
      <c r="A46" s="876">
        <v>15</v>
      </c>
      <c r="B46" s="835" t="s">
        <v>214</v>
      </c>
      <c r="C46" s="845" t="s">
        <v>214</v>
      </c>
      <c r="D46" s="835" t="s">
        <v>214</v>
      </c>
      <c r="E46" s="835" t="s">
        <v>214</v>
      </c>
      <c r="F46" s="835" t="s">
        <v>214</v>
      </c>
      <c r="G46" s="718" t="s">
        <v>214</v>
      </c>
      <c r="H46" s="719" t="s">
        <v>214</v>
      </c>
      <c r="I46" s="718" t="s">
        <v>214</v>
      </c>
      <c r="J46" s="718" t="s">
        <v>214</v>
      </c>
      <c r="K46" s="718" t="s">
        <v>214</v>
      </c>
      <c r="L46" s="718" t="s">
        <v>214</v>
      </c>
      <c r="M46" s="717" t="s">
        <v>214</v>
      </c>
      <c r="N46" s="838">
        <v>0</v>
      </c>
      <c r="O46" s="832" t="s">
        <v>214</v>
      </c>
      <c r="P46" s="847" t="s">
        <v>214</v>
      </c>
      <c r="Q46" s="849" t="s">
        <v>214</v>
      </c>
      <c r="R46" s="851" t="s">
        <v>214</v>
      </c>
      <c r="S46" s="679"/>
      <c r="T46" s="858">
        <f>N46</f>
        <v>0</v>
      </c>
      <c r="U46" s="679"/>
      <c r="W46" s="855">
        <f>VLOOKUP(T46,Семиборьежен,2)</f>
      </c>
    </row>
    <row r="47" spans="1:23" ht="15" customHeight="1" hidden="1">
      <c r="A47" s="877"/>
      <c r="B47" s="836"/>
      <c r="C47" s="843"/>
      <c r="D47" s="836"/>
      <c r="E47" s="836"/>
      <c r="F47" s="836"/>
      <c r="G47" s="716" t="s">
        <v>214</v>
      </c>
      <c r="H47" s="716"/>
      <c r="I47" s="716"/>
      <c r="J47" s="716" t="s">
        <v>214</v>
      </c>
      <c r="K47" s="716" t="s">
        <v>214</v>
      </c>
      <c r="L47" s="716"/>
      <c r="M47" s="716"/>
      <c r="N47" s="839"/>
      <c r="O47" s="833"/>
      <c r="P47" s="847"/>
      <c r="Q47" s="849"/>
      <c r="R47" s="851"/>
      <c r="S47" s="679"/>
      <c r="T47" s="859"/>
      <c r="U47" s="679"/>
      <c r="W47" s="856"/>
    </row>
    <row r="48" spans="1:23" ht="15" customHeight="1" hidden="1">
      <c r="A48" s="878"/>
      <c r="B48" s="837"/>
      <c r="C48" s="844"/>
      <c r="D48" s="837"/>
      <c r="E48" s="837"/>
      <c r="F48" s="837"/>
      <c r="G48" s="715">
        <v>0</v>
      </c>
      <c r="H48" s="715">
        <v>0</v>
      </c>
      <c r="I48" s="715">
        <v>0</v>
      </c>
      <c r="J48" s="715">
        <v>0</v>
      </c>
      <c r="K48" s="715">
        <v>0</v>
      </c>
      <c r="L48" s="715">
        <v>0</v>
      </c>
      <c r="M48" s="715">
        <v>0</v>
      </c>
      <c r="N48" s="840"/>
      <c r="O48" s="834"/>
      <c r="P48" s="848"/>
      <c r="Q48" s="850"/>
      <c r="R48" s="852"/>
      <c r="S48" s="713"/>
      <c r="T48" s="857"/>
      <c r="U48" s="679"/>
      <c r="W48" s="857"/>
    </row>
    <row r="49" spans="1:23" ht="15" customHeight="1" hidden="1">
      <c r="A49" s="876">
        <v>16</v>
      </c>
      <c r="B49" s="835" t="s">
        <v>214</v>
      </c>
      <c r="C49" s="845" t="s">
        <v>214</v>
      </c>
      <c r="D49" s="835" t="s">
        <v>214</v>
      </c>
      <c r="E49" s="835" t="s">
        <v>214</v>
      </c>
      <c r="F49" s="835" t="s">
        <v>214</v>
      </c>
      <c r="G49" s="718" t="s">
        <v>214</v>
      </c>
      <c r="H49" s="719" t="s">
        <v>214</v>
      </c>
      <c r="I49" s="718" t="s">
        <v>214</v>
      </c>
      <c r="J49" s="718" t="s">
        <v>214</v>
      </c>
      <c r="K49" s="718" t="s">
        <v>214</v>
      </c>
      <c r="L49" s="718" t="s">
        <v>214</v>
      </c>
      <c r="M49" s="717" t="s">
        <v>214</v>
      </c>
      <c r="N49" s="838">
        <v>0</v>
      </c>
      <c r="O49" s="832" t="s">
        <v>214</v>
      </c>
      <c r="P49" s="847" t="s">
        <v>214</v>
      </c>
      <c r="Q49" s="849" t="s">
        <v>214</v>
      </c>
      <c r="R49" s="851" t="s">
        <v>214</v>
      </c>
      <c r="S49" s="679"/>
      <c r="T49" s="858">
        <f>N49</f>
        <v>0</v>
      </c>
      <c r="U49" s="679"/>
      <c r="W49" s="855">
        <f>VLOOKUP(T49,Семиборьежен,2)</f>
      </c>
    </row>
    <row r="50" spans="1:23" ht="15" customHeight="1" hidden="1">
      <c r="A50" s="877"/>
      <c r="B50" s="836"/>
      <c r="C50" s="843"/>
      <c r="D50" s="836"/>
      <c r="E50" s="836"/>
      <c r="F50" s="836"/>
      <c r="G50" s="716" t="s">
        <v>214</v>
      </c>
      <c r="H50" s="716"/>
      <c r="I50" s="716"/>
      <c r="J50" s="716" t="s">
        <v>214</v>
      </c>
      <c r="K50" s="716" t="s">
        <v>214</v>
      </c>
      <c r="L50" s="716"/>
      <c r="M50" s="716"/>
      <c r="N50" s="839"/>
      <c r="O50" s="833"/>
      <c r="P50" s="847"/>
      <c r="Q50" s="849"/>
      <c r="R50" s="851"/>
      <c r="S50" s="679"/>
      <c r="T50" s="859"/>
      <c r="U50" s="679"/>
      <c r="W50" s="856"/>
    </row>
    <row r="51" spans="1:23" ht="15" customHeight="1" hidden="1">
      <c r="A51" s="878"/>
      <c r="B51" s="837"/>
      <c r="C51" s="844"/>
      <c r="D51" s="837"/>
      <c r="E51" s="837"/>
      <c r="F51" s="837"/>
      <c r="G51" s="715">
        <v>0</v>
      </c>
      <c r="H51" s="715">
        <v>0</v>
      </c>
      <c r="I51" s="715">
        <v>0</v>
      </c>
      <c r="J51" s="715">
        <v>0</v>
      </c>
      <c r="K51" s="715">
        <v>0</v>
      </c>
      <c r="L51" s="715">
        <v>0</v>
      </c>
      <c r="M51" s="715">
        <v>0</v>
      </c>
      <c r="N51" s="840"/>
      <c r="O51" s="834"/>
      <c r="P51" s="848"/>
      <c r="Q51" s="850"/>
      <c r="R51" s="852"/>
      <c r="S51" s="713"/>
      <c r="T51" s="857"/>
      <c r="U51" s="679"/>
      <c r="W51" s="857"/>
    </row>
    <row r="52" spans="1:23" ht="15" customHeight="1" hidden="1">
      <c r="A52" s="876">
        <v>17</v>
      </c>
      <c r="B52" s="835" t="s">
        <v>214</v>
      </c>
      <c r="C52" s="845" t="s">
        <v>214</v>
      </c>
      <c r="D52" s="835" t="s">
        <v>214</v>
      </c>
      <c r="E52" s="835" t="s">
        <v>214</v>
      </c>
      <c r="F52" s="835" t="s">
        <v>214</v>
      </c>
      <c r="G52" s="718" t="s">
        <v>214</v>
      </c>
      <c r="H52" s="719" t="s">
        <v>214</v>
      </c>
      <c r="I52" s="718" t="s">
        <v>214</v>
      </c>
      <c r="J52" s="718" t="s">
        <v>214</v>
      </c>
      <c r="K52" s="718" t="s">
        <v>214</v>
      </c>
      <c r="L52" s="718" t="s">
        <v>214</v>
      </c>
      <c r="M52" s="717" t="s">
        <v>214</v>
      </c>
      <c r="N52" s="838">
        <v>0</v>
      </c>
      <c r="O52" s="832" t="s">
        <v>214</v>
      </c>
      <c r="P52" s="847" t="s">
        <v>214</v>
      </c>
      <c r="Q52" s="849" t="s">
        <v>214</v>
      </c>
      <c r="R52" s="851" t="s">
        <v>214</v>
      </c>
      <c r="S52" s="679"/>
      <c r="T52" s="858">
        <f>N52</f>
        <v>0</v>
      </c>
      <c r="U52" s="679"/>
      <c r="W52" s="855">
        <f>VLOOKUP(T52,Семиборьежен,2)</f>
      </c>
    </row>
    <row r="53" spans="1:23" ht="15" customHeight="1" hidden="1">
      <c r="A53" s="877"/>
      <c r="B53" s="836"/>
      <c r="C53" s="843"/>
      <c r="D53" s="836"/>
      <c r="E53" s="836"/>
      <c r="F53" s="836"/>
      <c r="G53" s="716" t="s">
        <v>214</v>
      </c>
      <c r="H53" s="716"/>
      <c r="I53" s="716"/>
      <c r="J53" s="716" t="s">
        <v>214</v>
      </c>
      <c r="K53" s="716" t="s">
        <v>214</v>
      </c>
      <c r="L53" s="716"/>
      <c r="M53" s="716"/>
      <c r="N53" s="839"/>
      <c r="O53" s="833"/>
      <c r="P53" s="847"/>
      <c r="Q53" s="849"/>
      <c r="R53" s="851"/>
      <c r="S53" s="679"/>
      <c r="T53" s="859"/>
      <c r="U53" s="679"/>
      <c r="W53" s="856"/>
    </row>
    <row r="54" spans="1:23" ht="15" customHeight="1" hidden="1">
      <c r="A54" s="878"/>
      <c r="B54" s="837"/>
      <c r="C54" s="844"/>
      <c r="D54" s="837"/>
      <c r="E54" s="837"/>
      <c r="F54" s="837"/>
      <c r="G54" s="715">
        <v>0</v>
      </c>
      <c r="H54" s="715">
        <v>0</v>
      </c>
      <c r="I54" s="715">
        <v>0</v>
      </c>
      <c r="J54" s="715">
        <v>0</v>
      </c>
      <c r="K54" s="715">
        <v>0</v>
      </c>
      <c r="L54" s="715">
        <v>0</v>
      </c>
      <c r="M54" s="715">
        <v>0</v>
      </c>
      <c r="N54" s="840"/>
      <c r="O54" s="834"/>
      <c r="P54" s="848"/>
      <c r="Q54" s="850"/>
      <c r="R54" s="852"/>
      <c r="S54" s="713"/>
      <c r="T54" s="857"/>
      <c r="U54" s="679"/>
      <c r="W54" s="857"/>
    </row>
    <row r="55" spans="1:23" ht="15" customHeight="1" hidden="1">
      <c r="A55" s="876">
        <v>18</v>
      </c>
      <c r="B55" s="835" t="s">
        <v>214</v>
      </c>
      <c r="C55" s="845" t="s">
        <v>214</v>
      </c>
      <c r="D55" s="835" t="s">
        <v>214</v>
      </c>
      <c r="E55" s="835" t="s">
        <v>214</v>
      </c>
      <c r="F55" s="835" t="s">
        <v>214</v>
      </c>
      <c r="G55" s="718" t="s">
        <v>214</v>
      </c>
      <c r="H55" s="719" t="s">
        <v>214</v>
      </c>
      <c r="I55" s="718" t="s">
        <v>214</v>
      </c>
      <c r="J55" s="718" t="s">
        <v>214</v>
      </c>
      <c r="K55" s="718" t="s">
        <v>214</v>
      </c>
      <c r="L55" s="718" t="s">
        <v>214</v>
      </c>
      <c r="M55" s="717" t="s">
        <v>214</v>
      </c>
      <c r="N55" s="838">
        <v>0</v>
      </c>
      <c r="O55" s="832" t="s">
        <v>214</v>
      </c>
      <c r="P55" s="847" t="s">
        <v>214</v>
      </c>
      <c r="Q55" s="849" t="s">
        <v>214</v>
      </c>
      <c r="R55" s="851" t="s">
        <v>214</v>
      </c>
      <c r="S55" s="679"/>
      <c r="T55" s="858">
        <f>N55</f>
        <v>0</v>
      </c>
      <c r="U55" s="679"/>
      <c r="W55" s="855">
        <f>VLOOKUP(T55,Семиборьежен,2)</f>
      </c>
    </row>
    <row r="56" spans="1:23" ht="15" customHeight="1" hidden="1">
      <c r="A56" s="877"/>
      <c r="B56" s="836"/>
      <c r="C56" s="843"/>
      <c r="D56" s="836"/>
      <c r="E56" s="836"/>
      <c r="F56" s="836"/>
      <c r="G56" s="716" t="s">
        <v>214</v>
      </c>
      <c r="H56" s="716"/>
      <c r="I56" s="716"/>
      <c r="J56" s="716" t="s">
        <v>214</v>
      </c>
      <c r="K56" s="716" t="s">
        <v>214</v>
      </c>
      <c r="L56" s="716"/>
      <c r="M56" s="716"/>
      <c r="N56" s="839"/>
      <c r="O56" s="833"/>
      <c r="P56" s="847"/>
      <c r="Q56" s="849"/>
      <c r="R56" s="851"/>
      <c r="S56" s="679"/>
      <c r="T56" s="859"/>
      <c r="U56" s="679"/>
      <c r="W56" s="856"/>
    </row>
    <row r="57" spans="1:23" ht="15" customHeight="1" hidden="1">
      <c r="A57" s="878"/>
      <c r="B57" s="837"/>
      <c r="C57" s="844"/>
      <c r="D57" s="837"/>
      <c r="E57" s="837"/>
      <c r="F57" s="837"/>
      <c r="G57" s="715">
        <v>0</v>
      </c>
      <c r="H57" s="715">
        <v>0</v>
      </c>
      <c r="I57" s="715">
        <v>0</v>
      </c>
      <c r="J57" s="715">
        <v>0</v>
      </c>
      <c r="K57" s="715">
        <v>0</v>
      </c>
      <c r="L57" s="715">
        <v>0</v>
      </c>
      <c r="M57" s="715">
        <v>0</v>
      </c>
      <c r="N57" s="840"/>
      <c r="O57" s="834"/>
      <c r="P57" s="848"/>
      <c r="Q57" s="850"/>
      <c r="R57" s="852"/>
      <c r="S57" s="679"/>
      <c r="T57" s="857"/>
      <c r="U57" s="679"/>
      <c r="W57" s="857"/>
    </row>
    <row r="58" spans="1:23" ht="15" customHeight="1" hidden="1">
      <c r="A58" s="876">
        <v>19</v>
      </c>
      <c r="B58" s="835" t="s">
        <v>214</v>
      </c>
      <c r="C58" s="845" t="s">
        <v>214</v>
      </c>
      <c r="D58" s="835" t="s">
        <v>214</v>
      </c>
      <c r="E58" s="835" t="s">
        <v>214</v>
      </c>
      <c r="F58" s="835" t="s">
        <v>214</v>
      </c>
      <c r="G58" s="718" t="s">
        <v>214</v>
      </c>
      <c r="H58" s="719" t="s">
        <v>214</v>
      </c>
      <c r="I58" s="718" t="s">
        <v>214</v>
      </c>
      <c r="J58" s="718" t="s">
        <v>214</v>
      </c>
      <c r="K58" s="718" t="s">
        <v>214</v>
      </c>
      <c r="L58" s="718" t="s">
        <v>214</v>
      </c>
      <c r="M58" s="717" t="s">
        <v>214</v>
      </c>
      <c r="N58" s="838">
        <v>0</v>
      </c>
      <c r="O58" s="832" t="s">
        <v>214</v>
      </c>
      <c r="P58" s="847" t="s">
        <v>214</v>
      </c>
      <c r="Q58" s="849" t="s">
        <v>214</v>
      </c>
      <c r="R58" s="851" t="s">
        <v>214</v>
      </c>
      <c r="S58" s="679"/>
      <c r="T58" s="858">
        <f>N58</f>
        <v>0</v>
      </c>
      <c r="U58" s="679"/>
      <c r="W58" s="855">
        <f>VLOOKUP(T58,Семиборьежен,2)</f>
      </c>
    </row>
    <row r="59" spans="1:23" ht="15" customHeight="1" hidden="1">
      <c r="A59" s="877"/>
      <c r="B59" s="836"/>
      <c r="C59" s="843"/>
      <c r="D59" s="836"/>
      <c r="E59" s="836"/>
      <c r="F59" s="836"/>
      <c r="G59" s="716" t="s">
        <v>214</v>
      </c>
      <c r="H59" s="716"/>
      <c r="I59" s="716"/>
      <c r="J59" s="716" t="s">
        <v>214</v>
      </c>
      <c r="K59" s="716" t="s">
        <v>214</v>
      </c>
      <c r="L59" s="716"/>
      <c r="M59" s="716"/>
      <c r="N59" s="839"/>
      <c r="O59" s="833"/>
      <c r="P59" s="847"/>
      <c r="Q59" s="849"/>
      <c r="R59" s="851"/>
      <c r="S59" s="679"/>
      <c r="T59" s="859"/>
      <c r="U59" s="679"/>
      <c r="W59" s="856"/>
    </row>
    <row r="60" spans="1:23" ht="15" customHeight="1" hidden="1">
      <c r="A60" s="878"/>
      <c r="B60" s="837"/>
      <c r="C60" s="844"/>
      <c r="D60" s="837"/>
      <c r="E60" s="837"/>
      <c r="F60" s="837"/>
      <c r="G60" s="715">
        <v>0</v>
      </c>
      <c r="H60" s="715">
        <v>0</v>
      </c>
      <c r="I60" s="715">
        <v>0</v>
      </c>
      <c r="J60" s="715">
        <v>0</v>
      </c>
      <c r="K60" s="715">
        <v>0</v>
      </c>
      <c r="L60" s="715">
        <v>0</v>
      </c>
      <c r="M60" s="715">
        <v>0</v>
      </c>
      <c r="N60" s="840"/>
      <c r="O60" s="834"/>
      <c r="P60" s="848"/>
      <c r="Q60" s="850"/>
      <c r="R60" s="852"/>
      <c r="S60" s="679"/>
      <c r="T60" s="857"/>
      <c r="U60" s="679"/>
      <c r="W60" s="857"/>
    </row>
    <row r="61" spans="1:23" ht="15" customHeight="1" hidden="1">
      <c r="A61" s="876">
        <v>20</v>
      </c>
      <c r="B61" s="835" t="s">
        <v>214</v>
      </c>
      <c r="C61" s="845" t="s">
        <v>214</v>
      </c>
      <c r="D61" s="835" t="s">
        <v>214</v>
      </c>
      <c r="E61" s="835" t="s">
        <v>214</v>
      </c>
      <c r="F61" s="835" t="s">
        <v>214</v>
      </c>
      <c r="G61" s="718" t="s">
        <v>214</v>
      </c>
      <c r="H61" s="719" t="s">
        <v>214</v>
      </c>
      <c r="I61" s="718" t="s">
        <v>214</v>
      </c>
      <c r="J61" s="718" t="s">
        <v>214</v>
      </c>
      <c r="K61" s="718" t="s">
        <v>214</v>
      </c>
      <c r="L61" s="718" t="s">
        <v>214</v>
      </c>
      <c r="M61" s="717" t="s">
        <v>214</v>
      </c>
      <c r="N61" s="838">
        <v>0</v>
      </c>
      <c r="O61" s="832" t="s">
        <v>214</v>
      </c>
      <c r="P61" s="847" t="s">
        <v>214</v>
      </c>
      <c r="Q61" s="849" t="s">
        <v>214</v>
      </c>
      <c r="R61" s="851" t="s">
        <v>214</v>
      </c>
      <c r="S61" s="679"/>
      <c r="T61" s="858">
        <f>N61</f>
        <v>0</v>
      </c>
      <c r="U61" s="679"/>
      <c r="W61" s="855">
        <f>VLOOKUP(T61,Семиборьежен,2)</f>
      </c>
    </row>
    <row r="62" spans="1:23" ht="15" customHeight="1" hidden="1">
      <c r="A62" s="877"/>
      <c r="B62" s="836"/>
      <c r="C62" s="843"/>
      <c r="D62" s="836"/>
      <c r="E62" s="836"/>
      <c r="F62" s="836"/>
      <c r="G62" s="716" t="s">
        <v>214</v>
      </c>
      <c r="H62" s="716"/>
      <c r="I62" s="716"/>
      <c r="J62" s="716" t="s">
        <v>214</v>
      </c>
      <c r="K62" s="716" t="s">
        <v>214</v>
      </c>
      <c r="L62" s="716"/>
      <c r="M62" s="716"/>
      <c r="N62" s="839"/>
      <c r="O62" s="833"/>
      <c r="P62" s="847"/>
      <c r="Q62" s="849"/>
      <c r="R62" s="851"/>
      <c r="S62" s="679"/>
      <c r="T62" s="859"/>
      <c r="U62" s="679"/>
      <c r="W62" s="856"/>
    </row>
    <row r="63" spans="1:23" ht="15" customHeight="1" hidden="1">
      <c r="A63" s="878"/>
      <c r="B63" s="837"/>
      <c r="C63" s="844"/>
      <c r="D63" s="837"/>
      <c r="E63" s="837"/>
      <c r="F63" s="837"/>
      <c r="G63" s="715">
        <v>0</v>
      </c>
      <c r="H63" s="715">
        <v>0</v>
      </c>
      <c r="I63" s="715">
        <v>0</v>
      </c>
      <c r="J63" s="715">
        <v>0</v>
      </c>
      <c r="K63" s="715">
        <v>0</v>
      </c>
      <c r="L63" s="715">
        <v>0</v>
      </c>
      <c r="M63" s="714">
        <v>0</v>
      </c>
      <c r="N63" s="840"/>
      <c r="O63" s="834"/>
      <c r="P63" s="848"/>
      <c r="Q63" s="850"/>
      <c r="R63" s="852"/>
      <c r="S63" s="713"/>
      <c r="T63" s="857"/>
      <c r="U63" s="679"/>
      <c r="W63" s="857"/>
    </row>
    <row r="64" spans="1:23" ht="15" customHeight="1" hidden="1">
      <c r="A64" s="876">
        <v>21</v>
      </c>
      <c r="B64" s="835" t="s">
        <v>214</v>
      </c>
      <c r="C64" s="845" t="s">
        <v>214</v>
      </c>
      <c r="D64" s="835" t="s">
        <v>214</v>
      </c>
      <c r="E64" s="835" t="s">
        <v>214</v>
      </c>
      <c r="F64" s="835" t="s">
        <v>214</v>
      </c>
      <c r="G64" s="718" t="s">
        <v>214</v>
      </c>
      <c r="H64" s="719" t="s">
        <v>214</v>
      </c>
      <c r="I64" s="718" t="s">
        <v>214</v>
      </c>
      <c r="J64" s="718" t="s">
        <v>214</v>
      </c>
      <c r="K64" s="718" t="s">
        <v>214</v>
      </c>
      <c r="L64" s="718" t="s">
        <v>214</v>
      </c>
      <c r="M64" s="717" t="s">
        <v>214</v>
      </c>
      <c r="N64" s="838">
        <v>0</v>
      </c>
      <c r="O64" s="832" t="s">
        <v>214</v>
      </c>
      <c r="P64" s="847" t="s">
        <v>214</v>
      </c>
      <c r="Q64" s="849" t="s">
        <v>214</v>
      </c>
      <c r="R64" s="851" t="s">
        <v>214</v>
      </c>
      <c r="S64" s="679"/>
      <c r="T64" s="858">
        <f>N64</f>
        <v>0</v>
      </c>
      <c r="U64" s="679"/>
      <c r="W64" s="855">
        <f>VLOOKUP(T64,Семиборьежен,2)</f>
      </c>
    </row>
    <row r="65" spans="1:23" ht="15" customHeight="1" hidden="1">
      <c r="A65" s="877"/>
      <c r="B65" s="836"/>
      <c r="C65" s="843"/>
      <c r="D65" s="836"/>
      <c r="E65" s="836"/>
      <c r="F65" s="836"/>
      <c r="G65" s="716" t="s">
        <v>214</v>
      </c>
      <c r="H65" s="716"/>
      <c r="I65" s="716"/>
      <c r="J65" s="716" t="s">
        <v>214</v>
      </c>
      <c r="K65" s="716" t="s">
        <v>214</v>
      </c>
      <c r="L65" s="716"/>
      <c r="M65" s="716"/>
      <c r="N65" s="839"/>
      <c r="O65" s="833"/>
      <c r="P65" s="847"/>
      <c r="Q65" s="849"/>
      <c r="R65" s="851"/>
      <c r="S65" s="679"/>
      <c r="T65" s="859"/>
      <c r="U65" s="679"/>
      <c r="W65" s="856"/>
    </row>
    <row r="66" spans="1:23" ht="15" customHeight="1" hidden="1">
      <c r="A66" s="878"/>
      <c r="B66" s="837"/>
      <c r="C66" s="844"/>
      <c r="D66" s="837"/>
      <c r="E66" s="837"/>
      <c r="F66" s="837"/>
      <c r="G66" s="715">
        <v>0</v>
      </c>
      <c r="H66" s="715">
        <v>0</v>
      </c>
      <c r="I66" s="715">
        <v>0</v>
      </c>
      <c r="J66" s="715">
        <v>0</v>
      </c>
      <c r="K66" s="715">
        <v>0</v>
      </c>
      <c r="L66" s="715">
        <v>0</v>
      </c>
      <c r="M66" s="714">
        <v>0</v>
      </c>
      <c r="N66" s="840"/>
      <c r="O66" s="834"/>
      <c r="P66" s="848"/>
      <c r="Q66" s="850"/>
      <c r="R66" s="852"/>
      <c r="S66" s="713"/>
      <c r="T66" s="857"/>
      <c r="U66" s="679"/>
      <c r="W66" s="857"/>
    </row>
    <row r="67" spans="1:23" ht="15" customHeight="1" hidden="1">
      <c r="A67" s="876">
        <v>22</v>
      </c>
      <c r="B67" s="835" t="s">
        <v>214</v>
      </c>
      <c r="C67" s="845" t="s">
        <v>214</v>
      </c>
      <c r="D67" s="835" t="s">
        <v>214</v>
      </c>
      <c r="E67" s="835" t="s">
        <v>214</v>
      </c>
      <c r="F67" s="835" t="s">
        <v>214</v>
      </c>
      <c r="G67" s="718" t="s">
        <v>214</v>
      </c>
      <c r="H67" s="719" t="s">
        <v>214</v>
      </c>
      <c r="I67" s="718" t="s">
        <v>214</v>
      </c>
      <c r="J67" s="718" t="s">
        <v>214</v>
      </c>
      <c r="K67" s="718" t="s">
        <v>214</v>
      </c>
      <c r="L67" s="718" t="s">
        <v>214</v>
      </c>
      <c r="M67" s="717" t="s">
        <v>214</v>
      </c>
      <c r="N67" s="838">
        <v>0</v>
      </c>
      <c r="O67" s="832" t="s">
        <v>214</v>
      </c>
      <c r="P67" s="847" t="s">
        <v>214</v>
      </c>
      <c r="Q67" s="849" t="s">
        <v>214</v>
      </c>
      <c r="R67" s="851" t="s">
        <v>214</v>
      </c>
      <c r="S67" s="679"/>
      <c r="T67" s="858">
        <f>N67</f>
        <v>0</v>
      </c>
      <c r="U67" s="679"/>
      <c r="W67" s="855">
        <f>VLOOKUP(T67,Семиборьежен,2)</f>
      </c>
    </row>
    <row r="68" spans="1:23" ht="15" customHeight="1" hidden="1">
      <c r="A68" s="877"/>
      <c r="B68" s="836"/>
      <c r="C68" s="843"/>
      <c r="D68" s="836"/>
      <c r="E68" s="836"/>
      <c r="F68" s="836"/>
      <c r="G68" s="716" t="s">
        <v>214</v>
      </c>
      <c r="H68" s="716"/>
      <c r="I68" s="716"/>
      <c r="J68" s="716" t="s">
        <v>214</v>
      </c>
      <c r="K68" s="716" t="s">
        <v>214</v>
      </c>
      <c r="L68" s="716"/>
      <c r="M68" s="716"/>
      <c r="N68" s="839"/>
      <c r="O68" s="833"/>
      <c r="P68" s="847"/>
      <c r="Q68" s="849"/>
      <c r="R68" s="851"/>
      <c r="S68" s="679"/>
      <c r="T68" s="859"/>
      <c r="U68" s="679"/>
      <c r="W68" s="856"/>
    </row>
    <row r="69" spans="1:23" ht="15" customHeight="1" hidden="1">
      <c r="A69" s="878"/>
      <c r="B69" s="837"/>
      <c r="C69" s="844"/>
      <c r="D69" s="837"/>
      <c r="E69" s="837"/>
      <c r="F69" s="837"/>
      <c r="G69" s="715">
        <v>0</v>
      </c>
      <c r="H69" s="715">
        <v>0</v>
      </c>
      <c r="I69" s="715">
        <v>0</v>
      </c>
      <c r="J69" s="715">
        <v>0</v>
      </c>
      <c r="K69" s="715">
        <v>0</v>
      </c>
      <c r="L69" s="715">
        <v>0</v>
      </c>
      <c r="M69" s="714">
        <v>0</v>
      </c>
      <c r="N69" s="840"/>
      <c r="O69" s="834"/>
      <c r="P69" s="848"/>
      <c r="Q69" s="850"/>
      <c r="R69" s="852"/>
      <c r="S69" s="713"/>
      <c r="T69" s="857"/>
      <c r="U69" s="679"/>
      <c r="W69" s="857"/>
    </row>
    <row r="70" spans="1:17" ht="19.5" customHeight="1">
      <c r="A70" s="679"/>
      <c r="B70" s="679"/>
      <c r="C70" s="680" t="s">
        <v>1150</v>
      </c>
      <c r="D70" s="679"/>
      <c r="E70" s="679"/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</row>
    <row r="71" spans="1:17" ht="17.25" customHeight="1">
      <c r="A71" s="674"/>
      <c r="B71" s="674"/>
      <c r="C71" s="678" t="s">
        <v>6</v>
      </c>
      <c r="D71" s="677"/>
      <c r="E71" s="674" t="s">
        <v>1146</v>
      </c>
      <c r="F71" s="676" t="s">
        <v>1139</v>
      </c>
      <c r="G71" s="675">
        <v>0.4583333333333333</v>
      </c>
      <c r="H71" s="674"/>
      <c r="I71" s="674"/>
      <c r="J71" s="707" t="s">
        <v>1145</v>
      </c>
      <c r="K71" s="706"/>
      <c r="N71" s="679"/>
      <c r="O71" s="679"/>
      <c r="P71" s="679"/>
      <c r="Q71" s="679"/>
    </row>
    <row r="72" spans="1:17" ht="51.75" customHeight="1">
      <c r="A72" s="672" t="s">
        <v>5</v>
      </c>
      <c r="B72" s="669" t="s">
        <v>2</v>
      </c>
      <c r="C72" s="671" t="s">
        <v>1</v>
      </c>
      <c r="D72" s="670" t="s">
        <v>3</v>
      </c>
      <c r="E72" s="741" t="s">
        <v>36</v>
      </c>
      <c r="F72" s="669" t="s">
        <v>469</v>
      </c>
      <c r="G72" s="668" t="s">
        <v>4</v>
      </c>
      <c r="H72" s="667" t="s">
        <v>1138</v>
      </c>
      <c r="I72" s="667" t="s">
        <v>37</v>
      </c>
      <c r="J72" s="667" t="s">
        <v>22</v>
      </c>
      <c r="K72" s="705" t="s">
        <v>20</v>
      </c>
      <c r="L72" s="704"/>
      <c r="N72" s="679"/>
      <c r="O72" s="679"/>
      <c r="P72" s="679"/>
      <c r="Q72" s="679"/>
    </row>
    <row r="73" spans="1:17" ht="19.5" customHeight="1">
      <c r="A73" s="687">
        <v>2</v>
      </c>
      <c r="B73" s="661">
        <v>166</v>
      </c>
      <c r="C73" s="662" t="s">
        <v>1137</v>
      </c>
      <c r="D73" s="661">
        <v>1994</v>
      </c>
      <c r="E73" s="661" t="s">
        <v>247</v>
      </c>
      <c r="F73" s="661" t="s">
        <v>298</v>
      </c>
      <c r="G73" s="686">
        <v>15.02</v>
      </c>
      <c r="H73" s="661"/>
      <c r="I73" s="661"/>
      <c r="J73" s="703" t="s">
        <v>304</v>
      </c>
      <c r="K73" s="703">
        <v>839</v>
      </c>
      <c r="L73" s="701"/>
      <c r="N73" s="679"/>
      <c r="O73" s="679"/>
      <c r="P73" s="679"/>
      <c r="Q73" s="679"/>
    </row>
    <row r="74" spans="1:17" ht="19.5" customHeight="1">
      <c r="A74" s="684">
        <v>3</v>
      </c>
      <c r="B74" s="657">
        <v>298</v>
      </c>
      <c r="C74" s="658" t="s">
        <v>1128</v>
      </c>
      <c r="D74" s="657">
        <v>1993</v>
      </c>
      <c r="E74" s="657" t="s">
        <v>301</v>
      </c>
      <c r="F74" s="657" t="s">
        <v>324</v>
      </c>
      <c r="G74" s="683">
        <v>15.7</v>
      </c>
      <c r="H74" s="657"/>
      <c r="I74" s="657"/>
      <c r="J74" s="702" t="s">
        <v>304</v>
      </c>
      <c r="K74" s="702">
        <v>751</v>
      </c>
      <c r="L74" s="701"/>
      <c r="N74" s="679"/>
      <c r="O74" s="679"/>
      <c r="P74" s="679"/>
      <c r="Q74" s="679"/>
    </row>
    <row r="75" spans="1:17" ht="19.5" customHeight="1">
      <c r="A75" s="684">
        <v>5</v>
      </c>
      <c r="B75" s="657">
        <v>164</v>
      </c>
      <c r="C75" s="658" t="s">
        <v>1135</v>
      </c>
      <c r="D75" s="657">
        <v>1994</v>
      </c>
      <c r="E75" s="657" t="s">
        <v>247</v>
      </c>
      <c r="F75" s="657" t="s">
        <v>298</v>
      </c>
      <c r="G75" s="683">
        <v>16.13</v>
      </c>
      <c r="H75" s="657"/>
      <c r="I75" s="657"/>
      <c r="J75" s="702" t="s">
        <v>304</v>
      </c>
      <c r="K75" s="702">
        <v>698</v>
      </c>
      <c r="L75" s="701"/>
      <c r="N75" s="679"/>
      <c r="O75" s="679"/>
      <c r="P75" s="679"/>
      <c r="Q75" s="679"/>
    </row>
    <row r="76" spans="1:17" ht="19.5" customHeight="1">
      <c r="A76" s="684">
        <v>6</v>
      </c>
      <c r="B76" s="657">
        <v>300</v>
      </c>
      <c r="C76" s="658" t="s">
        <v>1133</v>
      </c>
      <c r="D76" s="657">
        <v>1993</v>
      </c>
      <c r="E76" s="657" t="s">
        <v>328</v>
      </c>
      <c r="F76" s="657" t="s">
        <v>1132</v>
      </c>
      <c r="G76" s="683">
        <v>16.53</v>
      </c>
      <c r="H76" s="657"/>
      <c r="I76" s="657"/>
      <c r="J76" s="702" t="s">
        <v>304</v>
      </c>
      <c r="K76" s="702">
        <v>651</v>
      </c>
      <c r="L76" s="701"/>
      <c r="N76" s="679"/>
      <c r="O76" s="679"/>
      <c r="P76" s="679"/>
      <c r="Q76" s="679"/>
    </row>
    <row r="77" spans="1:17" ht="19.5" customHeight="1">
      <c r="A77" s="684">
        <v>4</v>
      </c>
      <c r="B77" s="657">
        <v>59</v>
      </c>
      <c r="C77" s="658" t="s">
        <v>1130</v>
      </c>
      <c r="D77" s="657">
        <v>1993</v>
      </c>
      <c r="E77" s="657" t="s">
        <v>245</v>
      </c>
      <c r="F77" s="657" t="s">
        <v>302</v>
      </c>
      <c r="G77" s="683">
        <v>17.08</v>
      </c>
      <c r="H77" s="657"/>
      <c r="I77" s="657"/>
      <c r="J77" s="702" t="s">
        <v>304</v>
      </c>
      <c r="K77" s="702">
        <v>587</v>
      </c>
      <c r="L77" s="701"/>
      <c r="N77" s="679"/>
      <c r="O77" s="679"/>
      <c r="P77" s="679"/>
      <c r="Q77" s="679"/>
    </row>
    <row r="78" spans="1:17" ht="15.75">
      <c r="A78" s="695"/>
      <c r="B78" s="695"/>
      <c r="C78" s="680" t="s">
        <v>1149</v>
      </c>
      <c r="D78" s="695"/>
      <c r="E78" s="695"/>
      <c r="F78" s="695"/>
      <c r="G78" s="695"/>
      <c r="H78" s="695"/>
      <c r="I78" s="695"/>
      <c r="J78" s="695"/>
      <c r="K78" s="695"/>
      <c r="L78" s="695"/>
      <c r="M78" s="679"/>
      <c r="N78" s="679"/>
      <c r="O78" s="679"/>
      <c r="P78" s="679"/>
      <c r="Q78" s="679"/>
    </row>
    <row r="79" spans="1:17" ht="18.75" customHeight="1">
      <c r="A79" s="692"/>
      <c r="B79" s="692"/>
      <c r="C79" s="694"/>
      <c r="D79" s="693"/>
      <c r="E79" s="674" t="s">
        <v>1146</v>
      </c>
      <c r="F79" s="676" t="s">
        <v>1139</v>
      </c>
      <c r="G79" s="675">
        <v>0.5104166666666666</v>
      </c>
      <c r="H79" s="692"/>
      <c r="I79" s="692"/>
      <c r="J79" s="692"/>
      <c r="K79" s="692"/>
      <c r="L79" s="692"/>
      <c r="M79" s="679"/>
      <c r="N79" s="679"/>
      <c r="O79" s="679"/>
      <c r="P79" s="679"/>
      <c r="Q79" s="679"/>
    </row>
    <row r="80" spans="1:17" ht="24.75" customHeight="1">
      <c r="A80" s="883" t="s">
        <v>22</v>
      </c>
      <c r="B80" s="860" t="s">
        <v>2</v>
      </c>
      <c r="C80" s="885" t="s">
        <v>1</v>
      </c>
      <c r="D80" s="887" t="s">
        <v>3</v>
      </c>
      <c r="E80" s="860" t="s">
        <v>36</v>
      </c>
      <c r="F80" s="860" t="s">
        <v>469</v>
      </c>
      <c r="G80" s="862" t="s">
        <v>11</v>
      </c>
      <c r="H80" s="863"/>
      <c r="I80" s="863"/>
      <c r="J80" s="863"/>
      <c r="K80" s="863"/>
      <c r="L80" s="863"/>
      <c r="M80" s="863"/>
      <c r="N80" s="863"/>
      <c r="O80" s="863"/>
      <c r="P80" s="864" t="s">
        <v>4</v>
      </c>
      <c r="Q80" s="866" t="s">
        <v>20</v>
      </c>
    </row>
    <row r="81" spans="1:17" ht="22.5" customHeight="1">
      <c r="A81" s="884"/>
      <c r="B81" s="861"/>
      <c r="C81" s="886"/>
      <c r="D81" s="888"/>
      <c r="E81" s="861"/>
      <c r="F81" s="861"/>
      <c r="G81" s="710"/>
      <c r="H81" s="710"/>
      <c r="I81" s="712"/>
      <c r="J81" s="712"/>
      <c r="K81" s="711"/>
      <c r="L81" s="711"/>
      <c r="M81" s="710"/>
      <c r="N81" s="710"/>
      <c r="O81" s="710"/>
      <c r="P81" s="865"/>
      <c r="Q81" s="867"/>
    </row>
    <row r="82" spans="1:17" ht="19.5" customHeight="1">
      <c r="A82" s="687" t="s">
        <v>304</v>
      </c>
      <c r="B82" s="661">
        <v>166</v>
      </c>
      <c r="C82" s="662" t="s">
        <v>1137</v>
      </c>
      <c r="D82" s="661">
        <v>1994</v>
      </c>
      <c r="E82" s="661" t="s">
        <v>247</v>
      </c>
      <c r="F82" s="661" t="s">
        <v>298</v>
      </c>
      <c r="G82" s="661"/>
      <c r="H82" s="661"/>
      <c r="I82" s="661"/>
      <c r="J82" s="661"/>
      <c r="K82" s="661"/>
      <c r="L82" s="661"/>
      <c r="M82" s="661"/>
      <c r="N82" s="661"/>
      <c r="O82" s="661"/>
      <c r="P82" s="709">
        <v>159</v>
      </c>
      <c r="Q82" s="703">
        <v>724</v>
      </c>
    </row>
    <row r="83" spans="1:17" ht="19.5" customHeight="1">
      <c r="A83" s="684" t="s">
        <v>304</v>
      </c>
      <c r="B83" s="657">
        <v>59</v>
      </c>
      <c r="C83" s="658" t="s">
        <v>1130</v>
      </c>
      <c r="D83" s="657">
        <v>1993</v>
      </c>
      <c r="E83" s="657" t="s">
        <v>245</v>
      </c>
      <c r="F83" s="657" t="s">
        <v>302</v>
      </c>
      <c r="G83" s="657"/>
      <c r="H83" s="657"/>
      <c r="I83" s="657"/>
      <c r="J83" s="657"/>
      <c r="K83" s="657"/>
      <c r="L83" s="657"/>
      <c r="M83" s="657"/>
      <c r="N83" s="657"/>
      <c r="O83" s="657"/>
      <c r="P83" s="708">
        <v>168</v>
      </c>
      <c r="Q83" s="702">
        <v>830</v>
      </c>
    </row>
    <row r="84" spans="1:17" ht="19.5" customHeight="1">
      <c r="A84" s="684" t="s">
        <v>304</v>
      </c>
      <c r="B84" s="657">
        <v>300</v>
      </c>
      <c r="C84" s="658" t="s">
        <v>1133</v>
      </c>
      <c r="D84" s="657">
        <v>1993</v>
      </c>
      <c r="E84" s="657" t="s">
        <v>328</v>
      </c>
      <c r="F84" s="657" t="s">
        <v>1132</v>
      </c>
      <c r="G84" s="657"/>
      <c r="H84" s="657"/>
      <c r="I84" s="657"/>
      <c r="J84" s="657"/>
      <c r="K84" s="657"/>
      <c r="L84" s="657"/>
      <c r="M84" s="657"/>
      <c r="N84" s="657"/>
      <c r="O84" s="657"/>
      <c r="P84" s="708">
        <v>162</v>
      </c>
      <c r="Q84" s="702">
        <v>759</v>
      </c>
    </row>
    <row r="85" spans="1:17" ht="19.5" customHeight="1">
      <c r="A85" s="684" t="s">
        <v>304</v>
      </c>
      <c r="B85" s="657">
        <v>298</v>
      </c>
      <c r="C85" s="658" t="s">
        <v>1128</v>
      </c>
      <c r="D85" s="657">
        <v>1993</v>
      </c>
      <c r="E85" s="657" t="s">
        <v>301</v>
      </c>
      <c r="F85" s="657" t="s">
        <v>324</v>
      </c>
      <c r="G85" s="657"/>
      <c r="H85" s="657"/>
      <c r="I85" s="657"/>
      <c r="J85" s="657"/>
      <c r="K85" s="657"/>
      <c r="L85" s="657"/>
      <c r="M85" s="657"/>
      <c r="N85" s="657"/>
      <c r="O85" s="657"/>
      <c r="P85" s="708">
        <v>174</v>
      </c>
      <c r="Q85" s="702">
        <v>903</v>
      </c>
    </row>
    <row r="86" spans="1:17" ht="19.5" customHeight="1">
      <c r="A86" s="684" t="s">
        <v>304</v>
      </c>
      <c r="B86" s="657">
        <v>164</v>
      </c>
      <c r="C86" s="658" t="s">
        <v>1135</v>
      </c>
      <c r="D86" s="657">
        <v>1994</v>
      </c>
      <c r="E86" s="657" t="s">
        <v>247</v>
      </c>
      <c r="F86" s="657" t="s">
        <v>298</v>
      </c>
      <c r="G86" s="657"/>
      <c r="H86" s="657"/>
      <c r="I86" s="657"/>
      <c r="J86" s="657"/>
      <c r="K86" s="657"/>
      <c r="L86" s="657"/>
      <c r="M86" s="657"/>
      <c r="N86" s="657"/>
      <c r="O86" s="657"/>
      <c r="P86" s="708">
        <v>147</v>
      </c>
      <c r="Q86" s="702">
        <v>588</v>
      </c>
    </row>
    <row r="87" spans="1:17" ht="15.75">
      <c r="A87" s="695"/>
      <c r="B87" s="695"/>
      <c r="C87" s="680" t="s">
        <v>1148</v>
      </c>
      <c r="D87" s="695"/>
      <c r="E87" s="695"/>
      <c r="F87" s="695"/>
      <c r="G87" s="695"/>
      <c r="H87" s="695"/>
      <c r="I87" s="695"/>
      <c r="J87" s="695"/>
      <c r="K87" s="695"/>
      <c r="L87" s="695"/>
      <c r="M87" s="679"/>
      <c r="N87" s="679"/>
      <c r="O87" s="679"/>
      <c r="P87" s="679"/>
      <c r="Q87" s="679"/>
    </row>
    <row r="88" spans="1:17" ht="15">
      <c r="A88" s="692"/>
      <c r="B88" s="692"/>
      <c r="C88" s="694"/>
      <c r="D88" s="693"/>
      <c r="E88" s="674" t="s">
        <v>1146</v>
      </c>
      <c r="F88" s="676" t="s">
        <v>1139</v>
      </c>
      <c r="G88" s="675">
        <v>0.7083333333333334</v>
      </c>
      <c r="H88" s="692"/>
      <c r="I88" s="692"/>
      <c r="J88" s="692"/>
      <c r="K88" s="692"/>
      <c r="L88" s="692"/>
      <c r="M88" s="679"/>
      <c r="N88" s="679"/>
      <c r="O88" s="679"/>
      <c r="P88" s="679"/>
      <c r="Q88" s="679"/>
    </row>
    <row r="89" spans="1:17" ht="22.5" customHeight="1">
      <c r="A89" s="889" t="s">
        <v>22</v>
      </c>
      <c r="B89" s="860" t="s">
        <v>2</v>
      </c>
      <c r="C89" s="885" t="s">
        <v>1</v>
      </c>
      <c r="D89" s="887" t="s">
        <v>3</v>
      </c>
      <c r="E89" s="860" t="s">
        <v>36</v>
      </c>
      <c r="F89" s="860" t="s">
        <v>469</v>
      </c>
      <c r="G89" s="882" t="s">
        <v>10</v>
      </c>
      <c r="H89" s="882"/>
      <c r="I89" s="862"/>
      <c r="J89" s="864" t="s">
        <v>4</v>
      </c>
      <c r="K89" s="866" t="s">
        <v>20</v>
      </c>
      <c r="L89" s="691"/>
      <c r="N89" s="679"/>
      <c r="O89" s="679"/>
      <c r="P89" s="679"/>
      <c r="Q89" s="679"/>
    </row>
    <row r="90" spans="1:17" ht="18.75" customHeight="1">
      <c r="A90" s="890"/>
      <c r="B90" s="861"/>
      <c r="C90" s="886"/>
      <c r="D90" s="888"/>
      <c r="E90" s="861"/>
      <c r="F90" s="861"/>
      <c r="G90" s="690">
        <v>1</v>
      </c>
      <c r="H90" s="690">
        <v>2</v>
      </c>
      <c r="I90" s="689">
        <v>3</v>
      </c>
      <c r="J90" s="865"/>
      <c r="K90" s="867"/>
      <c r="L90" s="688"/>
      <c r="N90" s="679"/>
      <c r="O90" s="679"/>
      <c r="P90" s="679"/>
      <c r="Q90" s="679"/>
    </row>
    <row r="91" spans="1:17" ht="19.5" customHeight="1">
      <c r="A91" s="687" t="s">
        <v>304</v>
      </c>
      <c r="B91" s="661">
        <v>59</v>
      </c>
      <c r="C91" s="662" t="s">
        <v>1130</v>
      </c>
      <c r="D91" s="661">
        <v>1993</v>
      </c>
      <c r="E91" s="661" t="s">
        <v>245</v>
      </c>
      <c r="F91" s="661" t="s">
        <v>302</v>
      </c>
      <c r="G91" s="686">
        <v>10.16</v>
      </c>
      <c r="H91" s="686" t="s">
        <v>810</v>
      </c>
      <c r="I91" s="686">
        <v>10.33</v>
      </c>
      <c r="J91" s="685">
        <v>10.33</v>
      </c>
      <c r="K91" s="660">
        <v>551</v>
      </c>
      <c r="L91" s="681"/>
      <c r="N91" s="679"/>
      <c r="O91" s="679"/>
      <c r="P91" s="679"/>
      <c r="Q91" s="679"/>
    </row>
    <row r="92" spans="1:17" ht="19.5" customHeight="1">
      <c r="A92" s="684" t="s">
        <v>304</v>
      </c>
      <c r="B92" s="657">
        <v>298</v>
      </c>
      <c r="C92" s="658" t="s">
        <v>1128</v>
      </c>
      <c r="D92" s="657">
        <v>1993</v>
      </c>
      <c r="E92" s="657" t="s">
        <v>301</v>
      </c>
      <c r="F92" s="657" t="s">
        <v>324</v>
      </c>
      <c r="G92" s="683">
        <v>11.2</v>
      </c>
      <c r="H92" s="683">
        <v>11.05</v>
      </c>
      <c r="I92" s="683" t="s">
        <v>810</v>
      </c>
      <c r="J92" s="682">
        <v>11.2</v>
      </c>
      <c r="K92" s="656">
        <v>608</v>
      </c>
      <c r="L92" s="681"/>
      <c r="N92" s="679"/>
      <c r="O92" s="679"/>
      <c r="P92" s="679"/>
      <c r="Q92" s="679"/>
    </row>
    <row r="93" spans="1:17" ht="19.5" customHeight="1">
      <c r="A93" s="684" t="s">
        <v>304</v>
      </c>
      <c r="B93" s="657">
        <v>300</v>
      </c>
      <c r="C93" s="658" t="s">
        <v>1133</v>
      </c>
      <c r="D93" s="657">
        <v>1993</v>
      </c>
      <c r="E93" s="657" t="s">
        <v>328</v>
      </c>
      <c r="F93" s="657" t="s">
        <v>1132</v>
      </c>
      <c r="G93" s="683">
        <v>7.97</v>
      </c>
      <c r="H93" s="683">
        <v>7.61</v>
      </c>
      <c r="I93" s="683">
        <v>7.7</v>
      </c>
      <c r="J93" s="682">
        <v>7.97</v>
      </c>
      <c r="K93" s="656">
        <v>397</v>
      </c>
      <c r="L93" s="681"/>
      <c r="N93" s="679"/>
      <c r="O93" s="679"/>
      <c r="P93" s="679"/>
      <c r="Q93" s="679"/>
    </row>
    <row r="94" spans="1:17" ht="19.5" customHeight="1">
      <c r="A94" s="684" t="s">
        <v>304</v>
      </c>
      <c r="B94" s="657">
        <v>164</v>
      </c>
      <c r="C94" s="658" t="s">
        <v>1135</v>
      </c>
      <c r="D94" s="657">
        <v>1994</v>
      </c>
      <c r="E94" s="657" t="s">
        <v>247</v>
      </c>
      <c r="F94" s="657" t="s">
        <v>298</v>
      </c>
      <c r="G94" s="683" t="s">
        <v>810</v>
      </c>
      <c r="H94" s="683">
        <v>10.12</v>
      </c>
      <c r="I94" s="683">
        <v>9.69</v>
      </c>
      <c r="J94" s="682">
        <v>10.12</v>
      </c>
      <c r="K94" s="656">
        <v>537</v>
      </c>
      <c r="L94" s="681"/>
      <c r="N94" s="679"/>
      <c r="O94" s="679"/>
      <c r="P94" s="679"/>
      <c r="Q94" s="679"/>
    </row>
    <row r="95" spans="1:17" ht="19.5" customHeight="1">
      <c r="A95" s="684" t="s">
        <v>304</v>
      </c>
      <c r="B95" s="657">
        <v>166</v>
      </c>
      <c r="C95" s="658" t="s">
        <v>1137</v>
      </c>
      <c r="D95" s="657">
        <v>1994</v>
      </c>
      <c r="E95" s="657" t="s">
        <v>247</v>
      </c>
      <c r="F95" s="657" t="s">
        <v>298</v>
      </c>
      <c r="G95" s="683">
        <v>10.64</v>
      </c>
      <c r="H95" s="683">
        <v>9.76</v>
      </c>
      <c r="I95" s="683">
        <v>10.6</v>
      </c>
      <c r="J95" s="682">
        <v>10.64</v>
      </c>
      <c r="K95" s="656">
        <v>571</v>
      </c>
      <c r="L95" s="681"/>
      <c r="N95" s="679"/>
      <c r="O95" s="679"/>
      <c r="P95" s="679"/>
      <c r="Q95" s="679"/>
    </row>
    <row r="96" spans="1:17" ht="19.5" customHeight="1">
      <c r="A96" s="679"/>
      <c r="B96" s="679"/>
      <c r="C96" s="680" t="s">
        <v>1147</v>
      </c>
      <c r="D96" s="679"/>
      <c r="E96" s="679"/>
      <c r="F96" s="679"/>
      <c r="G96" s="679"/>
      <c r="H96" s="679"/>
      <c r="I96" s="679"/>
      <c r="J96" s="679"/>
      <c r="K96" s="679"/>
      <c r="L96" s="679"/>
      <c r="M96" s="679"/>
      <c r="N96" s="679"/>
      <c r="O96" s="679"/>
      <c r="P96" s="679"/>
      <c r="Q96" s="679"/>
    </row>
    <row r="97" spans="1:17" ht="17.25" customHeight="1">
      <c r="A97" s="674"/>
      <c r="B97" s="674"/>
      <c r="C97" s="678" t="s">
        <v>6</v>
      </c>
      <c r="D97" s="677"/>
      <c r="E97" s="674" t="s">
        <v>1146</v>
      </c>
      <c r="F97" s="676" t="s">
        <v>1139</v>
      </c>
      <c r="G97" s="675">
        <v>0.7569444444444445</v>
      </c>
      <c r="H97" s="674"/>
      <c r="I97" s="674"/>
      <c r="J97" s="707" t="s">
        <v>1145</v>
      </c>
      <c r="K97" s="706"/>
      <c r="N97" s="679"/>
      <c r="O97" s="679"/>
      <c r="P97" s="679"/>
      <c r="Q97" s="679"/>
    </row>
    <row r="98" spans="1:17" ht="47.25" customHeight="1">
      <c r="A98" s="672" t="s">
        <v>5</v>
      </c>
      <c r="B98" s="669" t="s">
        <v>2</v>
      </c>
      <c r="C98" s="671" t="s">
        <v>1</v>
      </c>
      <c r="D98" s="670" t="s">
        <v>3</v>
      </c>
      <c r="E98" s="741" t="s">
        <v>36</v>
      </c>
      <c r="F98" s="669" t="s">
        <v>469</v>
      </c>
      <c r="G98" s="668" t="s">
        <v>4</v>
      </c>
      <c r="H98" s="667" t="s">
        <v>1138</v>
      </c>
      <c r="I98" s="667" t="s">
        <v>37</v>
      </c>
      <c r="J98" s="667" t="s">
        <v>22</v>
      </c>
      <c r="K98" s="705" t="s">
        <v>20</v>
      </c>
      <c r="L98" s="704"/>
      <c r="N98" s="679"/>
      <c r="O98" s="679"/>
      <c r="P98" s="679"/>
      <c r="Q98" s="679"/>
    </row>
    <row r="99" spans="1:17" ht="19.5" customHeight="1">
      <c r="A99" s="687">
        <v>5</v>
      </c>
      <c r="B99" s="661">
        <v>166</v>
      </c>
      <c r="C99" s="662" t="s">
        <v>1137</v>
      </c>
      <c r="D99" s="661">
        <v>1994</v>
      </c>
      <c r="E99" s="661" t="s">
        <v>247</v>
      </c>
      <c r="F99" s="661" t="s">
        <v>298</v>
      </c>
      <c r="G99" s="686">
        <v>26.75</v>
      </c>
      <c r="H99" s="661"/>
      <c r="I99" s="661"/>
      <c r="J99" s="703" t="s">
        <v>304</v>
      </c>
      <c r="K99" s="703">
        <v>733</v>
      </c>
      <c r="L99" s="701"/>
      <c r="N99" s="679"/>
      <c r="O99" s="679"/>
      <c r="P99" s="679"/>
      <c r="Q99" s="679"/>
    </row>
    <row r="100" spans="1:17" ht="19.5" customHeight="1">
      <c r="A100" s="684">
        <v>3</v>
      </c>
      <c r="B100" s="657">
        <v>164</v>
      </c>
      <c r="C100" s="658" t="s">
        <v>1135</v>
      </c>
      <c r="D100" s="657">
        <v>1994</v>
      </c>
      <c r="E100" s="657" t="s">
        <v>247</v>
      </c>
      <c r="F100" s="657" t="s">
        <v>298</v>
      </c>
      <c r="G100" s="683">
        <v>27.47</v>
      </c>
      <c r="H100" s="657"/>
      <c r="I100" s="657"/>
      <c r="J100" s="702" t="s">
        <v>304</v>
      </c>
      <c r="K100" s="702">
        <v>673</v>
      </c>
      <c r="L100" s="701"/>
      <c r="N100" s="679"/>
      <c r="O100" s="679"/>
      <c r="P100" s="679"/>
      <c r="Q100" s="679"/>
    </row>
    <row r="101" spans="1:17" ht="19.5" customHeight="1">
      <c r="A101" s="684">
        <v>4</v>
      </c>
      <c r="B101" s="657">
        <v>298</v>
      </c>
      <c r="C101" s="658" t="s">
        <v>1128</v>
      </c>
      <c r="D101" s="657">
        <v>1993</v>
      </c>
      <c r="E101" s="657" t="s">
        <v>301</v>
      </c>
      <c r="F101" s="657" t="s">
        <v>324</v>
      </c>
      <c r="G101" s="683">
        <v>28.05</v>
      </c>
      <c r="H101" s="657"/>
      <c r="I101" s="657"/>
      <c r="J101" s="702" t="s">
        <v>304</v>
      </c>
      <c r="K101" s="702">
        <v>627</v>
      </c>
      <c r="L101" s="701"/>
      <c r="N101" s="679"/>
      <c r="O101" s="679"/>
      <c r="P101" s="679"/>
      <c r="Q101" s="679"/>
    </row>
    <row r="102" spans="1:17" ht="19.5" customHeight="1">
      <c r="A102" s="684">
        <v>7</v>
      </c>
      <c r="B102" s="657">
        <v>300</v>
      </c>
      <c r="C102" s="658" t="s">
        <v>1133</v>
      </c>
      <c r="D102" s="657">
        <v>1993</v>
      </c>
      <c r="E102" s="657" t="s">
        <v>328</v>
      </c>
      <c r="F102" s="657" t="s">
        <v>1132</v>
      </c>
      <c r="G102" s="683">
        <v>28.12</v>
      </c>
      <c r="H102" s="657"/>
      <c r="I102" s="657"/>
      <c r="J102" s="702" t="s">
        <v>304</v>
      </c>
      <c r="K102" s="702">
        <v>621</v>
      </c>
      <c r="L102" s="701"/>
      <c r="N102" s="679"/>
      <c r="O102" s="679"/>
      <c r="P102" s="679"/>
      <c r="Q102" s="679"/>
    </row>
    <row r="103" spans="1:17" ht="19.5" customHeight="1">
      <c r="A103" s="684">
        <v>6</v>
      </c>
      <c r="B103" s="657">
        <v>59</v>
      </c>
      <c r="C103" s="658" t="s">
        <v>1130</v>
      </c>
      <c r="D103" s="657">
        <v>1993</v>
      </c>
      <c r="E103" s="657" t="s">
        <v>245</v>
      </c>
      <c r="F103" s="657" t="s">
        <v>302</v>
      </c>
      <c r="G103" s="683">
        <v>29.32</v>
      </c>
      <c r="H103" s="657"/>
      <c r="I103" s="657"/>
      <c r="J103" s="702" t="s">
        <v>304</v>
      </c>
      <c r="K103" s="702">
        <v>531</v>
      </c>
      <c r="L103" s="701"/>
      <c r="N103" s="679"/>
      <c r="O103" s="679"/>
      <c r="P103" s="679"/>
      <c r="Q103" s="679"/>
    </row>
    <row r="104" spans="1:13" ht="11.25" customHeight="1">
      <c r="A104" s="695"/>
      <c r="B104" s="695"/>
      <c r="C104" s="680" t="s">
        <v>1144</v>
      </c>
      <c r="D104" s="695"/>
      <c r="E104" s="695"/>
      <c r="F104" s="695"/>
      <c r="G104" s="695"/>
      <c r="H104" s="695"/>
      <c r="I104" s="695"/>
      <c r="J104" s="695"/>
      <c r="K104" s="695"/>
      <c r="L104" s="695"/>
      <c r="M104" s="695"/>
    </row>
    <row r="105" spans="1:13" ht="15">
      <c r="A105" s="692"/>
      <c r="B105" s="692"/>
      <c r="C105" s="694"/>
      <c r="D105" s="693"/>
      <c r="E105" s="674" t="s">
        <v>1140</v>
      </c>
      <c r="F105" s="676" t="s">
        <v>1139</v>
      </c>
      <c r="G105" s="675">
        <v>0.3958333333333333</v>
      </c>
      <c r="H105" s="692"/>
      <c r="I105" s="692"/>
      <c r="J105" s="692"/>
      <c r="K105" s="692"/>
      <c r="L105" s="692"/>
      <c r="M105" s="700"/>
    </row>
    <row r="106" spans="1:14" ht="25.5" customHeight="1">
      <c r="A106" s="883" t="s">
        <v>22</v>
      </c>
      <c r="B106" s="860" t="s">
        <v>2</v>
      </c>
      <c r="C106" s="885" t="s">
        <v>1</v>
      </c>
      <c r="D106" s="887" t="s">
        <v>3</v>
      </c>
      <c r="E106" s="860" t="s">
        <v>36</v>
      </c>
      <c r="F106" s="860" t="s">
        <v>469</v>
      </c>
      <c r="G106" s="862" t="s">
        <v>10</v>
      </c>
      <c r="H106" s="874"/>
      <c r="I106" s="874"/>
      <c r="J106" s="863"/>
      <c r="K106" s="863"/>
      <c r="L106" s="875"/>
      <c r="M106" s="864" t="s">
        <v>4</v>
      </c>
      <c r="N106" s="866" t="s">
        <v>20</v>
      </c>
    </row>
    <row r="107" spans="1:14" ht="18.75" customHeight="1">
      <c r="A107" s="884"/>
      <c r="B107" s="861"/>
      <c r="C107" s="886"/>
      <c r="D107" s="888"/>
      <c r="E107" s="861"/>
      <c r="F107" s="861"/>
      <c r="G107" s="690">
        <v>1</v>
      </c>
      <c r="H107" s="699" t="s">
        <v>1143</v>
      </c>
      <c r="I107" s="690">
        <v>2</v>
      </c>
      <c r="J107" s="699" t="s">
        <v>1143</v>
      </c>
      <c r="K107" s="690">
        <v>3</v>
      </c>
      <c r="L107" s="699" t="s">
        <v>1143</v>
      </c>
      <c r="M107" s="865"/>
      <c r="N107" s="867"/>
    </row>
    <row r="108" spans="1:14" ht="19.5" customHeight="1">
      <c r="A108" s="687" t="s">
        <v>304</v>
      </c>
      <c r="B108" s="661">
        <v>59</v>
      </c>
      <c r="C108" s="662" t="s">
        <v>1130</v>
      </c>
      <c r="D108" s="661">
        <v>1993</v>
      </c>
      <c r="E108" s="661" t="s">
        <v>245</v>
      </c>
      <c r="F108" s="661" t="s">
        <v>302</v>
      </c>
      <c r="G108" s="698">
        <v>5.09</v>
      </c>
      <c r="H108" s="697"/>
      <c r="I108" s="698">
        <v>5.3</v>
      </c>
      <c r="J108" s="697"/>
      <c r="K108" s="698">
        <v>5.36</v>
      </c>
      <c r="L108" s="697"/>
      <c r="M108" s="686">
        <v>5.36</v>
      </c>
      <c r="N108" s="660">
        <v>660</v>
      </c>
    </row>
    <row r="109" spans="1:14" ht="19.5" customHeight="1">
      <c r="A109" s="684" t="s">
        <v>304</v>
      </c>
      <c r="B109" s="657">
        <v>300</v>
      </c>
      <c r="C109" s="658" t="s">
        <v>1133</v>
      </c>
      <c r="D109" s="657">
        <v>1993</v>
      </c>
      <c r="E109" s="657" t="s">
        <v>328</v>
      </c>
      <c r="F109" s="657" t="s">
        <v>1132</v>
      </c>
      <c r="G109" s="683">
        <v>4.93</v>
      </c>
      <c r="H109" s="696"/>
      <c r="I109" s="683">
        <v>4.98</v>
      </c>
      <c r="J109" s="696"/>
      <c r="K109" s="683">
        <v>4.87</v>
      </c>
      <c r="L109" s="696"/>
      <c r="M109" s="683">
        <v>4.98</v>
      </c>
      <c r="N109" s="656">
        <v>554</v>
      </c>
    </row>
    <row r="110" spans="1:14" ht="19.5" customHeight="1">
      <c r="A110" s="684" t="s">
        <v>304</v>
      </c>
      <c r="B110" s="657">
        <v>164</v>
      </c>
      <c r="C110" s="658" t="s">
        <v>1135</v>
      </c>
      <c r="D110" s="657">
        <v>1994</v>
      </c>
      <c r="E110" s="657" t="s">
        <v>247</v>
      </c>
      <c r="F110" s="657" t="s">
        <v>298</v>
      </c>
      <c r="G110" s="683" t="s">
        <v>810</v>
      </c>
      <c r="H110" s="696"/>
      <c r="I110" s="683">
        <v>4.8</v>
      </c>
      <c r="J110" s="696"/>
      <c r="K110" s="683">
        <v>4.86</v>
      </c>
      <c r="L110" s="696"/>
      <c r="M110" s="683">
        <v>4.86</v>
      </c>
      <c r="N110" s="656">
        <v>522</v>
      </c>
    </row>
    <row r="111" spans="1:14" ht="19.5" customHeight="1">
      <c r="A111" s="684" t="s">
        <v>304</v>
      </c>
      <c r="B111" s="657">
        <v>298</v>
      </c>
      <c r="C111" s="658" t="s">
        <v>1128</v>
      </c>
      <c r="D111" s="657">
        <v>1993</v>
      </c>
      <c r="E111" s="657" t="s">
        <v>301</v>
      </c>
      <c r="F111" s="657" t="s">
        <v>324</v>
      </c>
      <c r="G111" s="683">
        <v>5.21</v>
      </c>
      <c r="H111" s="696"/>
      <c r="I111" s="683">
        <v>5.4</v>
      </c>
      <c r="J111" s="696"/>
      <c r="K111" s="683" t="s">
        <v>810</v>
      </c>
      <c r="L111" s="696"/>
      <c r="M111" s="683">
        <v>5.4</v>
      </c>
      <c r="N111" s="656">
        <v>671</v>
      </c>
    </row>
    <row r="112" spans="1:14" ht="19.5" customHeight="1">
      <c r="A112" s="684" t="s">
        <v>304</v>
      </c>
      <c r="B112" s="657">
        <v>166</v>
      </c>
      <c r="C112" s="658" t="s">
        <v>1137</v>
      </c>
      <c r="D112" s="657">
        <v>1994</v>
      </c>
      <c r="E112" s="657" t="s">
        <v>247</v>
      </c>
      <c r="F112" s="657" t="s">
        <v>298</v>
      </c>
      <c r="G112" s="683">
        <v>5.21</v>
      </c>
      <c r="H112" s="696"/>
      <c r="I112" s="683">
        <v>5.22</v>
      </c>
      <c r="J112" s="696"/>
      <c r="K112" s="683">
        <v>5.31</v>
      </c>
      <c r="L112" s="696"/>
      <c r="M112" s="683">
        <v>5.31</v>
      </c>
      <c r="N112" s="656">
        <v>645</v>
      </c>
    </row>
    <row r="113" spans="1:17" ht="15.75">
      <c r="A113" s="695"/>
      <c r="B113" s="695"/>
      <c r="C113" s="680" t="s">
        <v>1142</v>
      </c>
      <c r="D113" s="695"/>
      <c r="E113" s="695"/>
      <c r="F113" s="695"/>
      <c r="G113" s="695"/>
      <c r="H113" s="695"/>
      <c r="I113" s="695"/>
      <c r="J113" s="695"/>
      <c r="K113" s="695"/>
      <c r="L113" s="695"/>
      <c r="M113" s="679"/>
      <c r="N113" s="679"/>
      <c r="O113" s="679"/>
      <c r="P113" s="679"/>
      <c r="Q113" s="679"/>
    </row>
    <row r="114" spans="1:17" ht="15">
      <c r="A114" s="692"/>
      <c r="B114" s="692"/>
      <c r="C114" s="694"/>
      <c r="D114" s="693"/>
      <c r="E114" s="674" t="s">
        <v>1140</v>
      </c>
      <c r="F114" s="676" t="s">
        <v>1139</v>
      </c>
      <c r="G114" s="675">
        <v>0.4444444444444444</v>
      </c>
      <c r="H114" s="692"/>
      <c r="I114" s="692"/>
      <c r="J114" s="692"/>
      <c r="K114" s="692"/>
      <c r="L114" s="692"/>
      <c r="M114" s="679"/>
      <c r="N114" s="679"/>
      <c r="O114" s="679"/>
      <c r="P114" s="679"/>
      <c r="Q114" s="679"/>
    </row>
    <row r="115" spans="1:17" ht="22.5" customHeight="1">
      <c r="A115" s="889" t="s">
        <v>22</v>
      </c>
      <c r="B115" s="860" t="s">
        <v>2</v>
      </c>
      <c r="C115" s="885" t="s">
        <v>1</v>
      </c>
      <c r="D115" s="887" t="s">
        <v>3</v>
      </c>
      <c r="E115" s="860" t="s">
        <v>36</v>
      </c>
      <c r="F115" s="860" t="s">
        <v>469</v>
      </c>
      <c r="G115" s="882" t="s">
        <v>10</v>
      </c>
      <c r="H115" s="882"/>
      <c r="I115" s="862"/>
      <c r="J115" s="864" t="s">
        <v>4</v>
      </c>
      <c r="K115" s="866" t="s">
        <v>20</v>
      </c>
      <c r="L115" s="691"/>
      <c r="N115" s="679"/>
      <c r="O115" s="679"/>
      <c r="P115" s="679"/>
      <c r="Q115" s="679"/>
    </row>
    <row r="116" spans="1:17" ht="18.75" customHeight="1">
      <c r="A116" s="890"/>
      <c r="B116" s="861"/>
      <c r="C116" s="886"/>
      <c r="D116" s="888"/>
      <c r="E116" s="861"/>
      <c r="F116" s="861"/>
      <c r="G116" s="690">
        <v>1</v>
      </c>
      <c r="H116" s="690">
        <v>2</v>
      </c>
      <c r="I116" s="689">
        <v>3</v>
      </c>
      <c r="J116" s="865"/>
      <c r="K116" s="867"/>
      <c r="L116" s="688"/>
      <c r="N116" s="679"/>
      <c r="O116" s="679"/>
      <c r="P116" s="679"/>
      <c r="Q116" s="679"/>
    </row>
    <row r="117" spans="1:17" ht="19.5" customHeight="1">
      <c r="A117" s="687" t="s">
        <v>304</v>
      </c>
      <c r="B117" s="661">
        <v>166</v>
      </c>
      <c r="C117" s="662" t="s">
        <v>1137</v>
      </c>
      <c r="D117" s="661">
        <v>1994</v>
      </c>
      <c r="E117" s="661" t="s">
        <v>247</v>
      </c>
      <c r="F117" s="661" t="s">
        <v>298</v>
      </c>
      <c r="G117" s="686">
        <v>26.37</v>
      </c>
      <c r="H117" s="686" t="s">
        <v>810</v>
      </c>
      <c r="I117" s="686">
        <v>26.35</v>
      </c>
      <c r="J117" s="685">
        <v>26.37</v>
      </c>
      <c r="K117" s="660">
        <v>408</v>
      </c>
      <c r="L117" s="681"/>
      <c r="N117" s="679"/>
      <c r="O117" s="679"/>
      <c r="P117" s="679"/>
      <c r="Q117" s="679"/>
    </row>
    <row r="118" spans="1:17" ht="19.5" customHeight="1">
      <c r="A118" s="684" t="s">
        <v>304</v>
      </c>
      <c r="B118" s="657">
        <v>298</v>
      </c>
      <c r="C118" s="658" t="s">
        <v>1128</v>
      </c>
      <c r="D118" s="657">
        <v>1993</v>
      </c>
      <c r="E118" s="657" t="s">
        <v>301</v>
      </c>
      <c r="F118" s="657" t="s">
        <v>324</v>
      </c>
      <c r="G118" s="683" t="s">
        <v>810</v>
      </c>
      <c r="H118" s="683">
        <v>37.55</v>
      </c>
      <c r="I118" s="683" t="s">
        <v>810</v>
      </c>
      <c r="J118" s="682">
        <v>37.55</v>
      </c>
      <c r="K118" s="656">
        <v>620</v>
      </c>
      <c r="L118" s="681"/>
      <c r="N118" s="679"/>
      <c r="O118" s="679"/>
      <c r="P118" s="679"/>
      <c r="Q118" s="679"/>
    </row>
    <row r="119" spans="1:17" ht="19.5" customHeight="1">
      <c r="A119" s="684" t="s">
        <v>304</v>
      </c>
      <c r="B119" s="657">
        <v>59</v>
      </c>
      <c r="C119" s="658" t="s">
        <v>1130</v>
      </c>
      <c r="D119" s="657">
        <v>1993</v>
      </c>
      <c r="E119" s="657" t="s">
        <v>245</v>
      </c>
      <c r="F119" s="657" t="s">
        <v>302</v>
      </c>
      <c r="G119" s="683">
        <v>30.46</v>
      </c>
      <c r="H119" s="683" t="s">
        <v>810</v>
      </c>
      <c r="I119" s="683">
        <v>28.32</v>
      </c>
      <c r="J119" s="682">
        <v>30.46</v>
      </c>
      <c r="K119" s="656">
        <v>485</v>
      </c>
      <c r="L119" s="681"/>
      <c r="N119" s="679"/>
      <c r="O119" s="679"/>
      <c r="P119" s="679"/>
      <c r="Q119" s="679"/>
    </row>
    <row r="120" spans="1:17" ht="19.5" customHeight="1">
      <c r="A120" s="684" t="s">
        <v>304</v>
      </c>
      <c r="B120" s="657">
        <v>164</v>
      </c>
      <c r="C120" s="658" t="s">
        <v>1135</v>
      </c>
      <c r="D120" s="657">
        <v>1994</v>
      </c>
      <c r="E120" s="657" t="s">
        <v>247</v>
      </c>
      <c r="F120" s="657" t="s">
        <v>298</v>
      </c>
      <c r="G120" s="683">
        <v>22.7</v>
      </c>
      <c r="H120" s="683">
        <v>23.5</v>
      </c>
      <c r="I120" s="683">
        <v>23.52</v>
      </c>
      <c r="J120" s="682">
        <v>23.52</v>
      </c>
      <c r="K120" s="656">
        <v>355</v>
      </c>
      <c r="L120" s="681"/>
      <c r="N120" s="679"/>
      <c r="O120" s="679"/>
      <c r="P120" s="679"/>
      <c r="Q120" s="679"/>
    </row>
    <row r="121" spans="1:17" ht="19.5" customHeight="1">
      <c r="A121" s="684" t="s">
        <v>304</v>
      </c>
      <c r="B121" s="657">
        <v>300</v>
      </c>
      <c r="C121" s="658" t="s">
        <v>1133</v>
      </c>
      <c r="D121" s="657">
        <v>1993</v>
      </c>
      <c r="E121" s="657" t="s">
        <v>328</v>
      </c>
      <c r="F121" s="657" t="s">
        <v>1132</v>
      </c>
      <c r="G121" s="683" t="s">
        <v>810</v>
      </c>
      <c r="H121" s="683">
        <v>17.93</v>
      </c>
      <c r="I121" s="683">
        <v>17.1</v>
      </c>
      <c r="J121" s="682">
        <v>17.93</v>
      </c>
      <c r="K121" s="656">
        <v>251</v>
      </c>
      <c r="L121" s="681"/>
      <c r="N121" s="679"/>
      <c r="O121" s="679"/>
      <c r="P121" s="679"/>
      <c r="Q121" s="679"/>
    </row>
    <row r="122" spans="1:12" ht="15.75">
      <c r="A122" s="679"/>
      <c r="B122" s="679"/>
      <c r="C122" s="680" t="s">
        <v>1141</v>
      </c>
      <c r="D122" s="679"/>
      <c r="E122" s="679"/>
      <c r="F122" s="679"/>
      <c r="G122" s="679"/>
      <c r="H122" s="679"/>
      <c r="I122" s="679"/>
      <c r="J122" s="679"/>
      <c r="K122" s="679"/>
      <c r="L122" s="679"/>
    </row>
    <row r="123" spans="1:12" ht="16.5" customHeight="1">
      <c r="A123" s="674"/>
      <c r="B123" s="674"/>
      <c r="C123" s="678" t="s">
        <v>6</v>
      </c>
      <c r="D123" s="677"/>
      <c r="E123" s="674" t="s">
        <v>1140</v>
      </c>
      <c r="F123" s="676" t="s">
        <v>1139</v>
      </c>
      <c r="G123" s="675">
        <v>0.4895833333333333</v>
      </c>
      <c r="H123" s="674"/>
      <c r="I123" s="674"/>
      <c r="J123" s="674"/>
      <c r="K123" s="673"/>
      <c r="L123" s="673"/>
    </row>
    <row r="124" spans="1:13" ht="54.75" customHeight="1">
      <c r="A124" s="672" t="s">
        <v>5</v>
      </c>
      <c r="B124" s="669" t="s">
        <v>2</v>
      </c>
      <c r="C124" s="671" t="s">
        <v>1</v>
      </c>
      <c r="D124" s="670" t="s">
        <v>3</v>
      </c>
      <c r="E124" s="741" t="s">
        <v>36</v>
      </c>
      <c r="F124" s="669" t="s">
        <v>469</v>
      </c>
      <c r="G124" s="668" t="s">
        <v>4</v>
      </c>
      <c r="H124" s="667" t="s">
        <v>1138</v>
      </c>
      <c r="I124" s="667" t="s">
        <v>22</v>
      </c>
      <c r="J124" s="666" t="s">
        <v>20</v>
      </c>
      <c r="L124" s="665"/>
      <c r="M124" s="664"/>
    </row>
    <row r="125" spans="1:13" ht="19.5" customHeight="1">
      <c r="A125" s="663">
        <v>5</v>
      </c>
      <c r="B125" s="661">
        <v>166</v>
      </c>
      <c r="C125" s="662" t="s">
        <v>1137</v>
      </c>
      <c r="D125" s="661">
        <v>1994</v>
      </c>
      <c r="E125" s="661" t="s">
        <v>247</v>
      </c>
      <c r="F125" s="661" t="s">
        <v>298</v>
      </c>
      <c r="G125" s="661" t="s">
        <v>1136</v>
      </c>
      <c r="H125" s="661"/>
      <c r="I125" s="661" t="s">
        <v>304</v>
      </c>
      <c r="J125" s="660"/>
      <c r="L125" s="655"/>
      <c r="M125" s="654"/>
    </row>
    <row r="126" spans="1:13" ht="19.5" customHeight="1">
      <c r="A126" s="659">
        <v>3</v>
      </c>
      <c r="B126" s="657">
        <v>164</v>
      </c>
      <c r="C126" s="658" t="s">
        <v>1135</v>
      </c>
      <c r="D126" s="657">
        <v>1994</v>
      </c>
      <c r="E126" s="657" t="s">
        <v>247</v>
      </c>
      <c r="F126" s="657" t="s">
        <v>298</v>
      </c>
      <c r="G126" s="657" t="s">
        <v>1134</v>
      </c>
      <c r="H126" s="657"/>
      <c r="I126" s="657" t="s">
        <v>304</v>
      </c>
      <c r="J126" s="656"/>
      <c r="L126" s="655"/>
      <c r="M126" s="654"/>
    </row>
    <row r="127" spans="1:13" ht="19.5" customHeight="1">
      <c r="A127" s="659">
        <v>7</v>
      </c>
      <c r="B127" s="657">
        <v>300</v>
      </c>
      <c r="C127" s="658" t="s">
        <v>1133</v>
      </c>
      <c r="D127" s="657">
        <v>1993</v>
      </c>
      <c r="E127" s="657" t="s">
        <v>328</v>
      </c>
      <c r="F127" s="657" t="s">
        <v>1132</v>
      </c>
      <c r="G127" s="657" t="s">
        <v>1131</v>
      </c>
      <c r="H127" s="657"/>
      <c r="I127" s="657" t="s">
        <v>304</v>
      </c>
      <c r="J127" s="656"/>
      <c r="L127" s="655"/>
      <c r="M127" s="654"/>
    </row>
    <row r="128" spans="1:13" ht="19.5" customHeight="1">
      <c r="A128" s="659">
        <v>6</v>
      </c>
      <c r="B128" s="657">
        <v>59</v>
      </c>
      <c r="C128" s="658" t="s">
        <v>1130</v>
      </c>
      <c r="D128" s="657">
        <v>1993</v>
      </c>
      <c r="E128" s="657" t="s">
        <v>245</v>
      </c>
      <c r="F128" s="657" t="s">
        <v>302</v>
      </c>
      <c r="G128" s="657" t="s">
        <v>1129</v>
      </c>
      <c r="H128" s="657"/>
      <c r="I128" s="657" t="s">
        <v>304</v>
      </c>
      <c r="J128" s="656"/>
      <c r="L128" s="655"/>
      <c r="M128" s="654"/>
    </row>
    <row r="129" spans="1:13" ht="19.5" customHeight="1">
      <c r="A129" s="659">
        <v>4</v>
      </c>
      <c r="B129" s="657">
        <v>298</v>
      </c>
      <c r="C129" s="658" t="s">
        <v>1128</v>
      </c>
      <c r="D129" s="657">
        <v>1993</v>
      </c>
      <c r="E129" s="657" t="s">
        <v>301</v>
      </c>
      <c r="F129" s="657" t="s">
        <v>324</v>
      </c>
      <c r="G129" s="657" t="s">
        <v>1127</v>
      </c>
      <c r="H129" s="657"/>
      <c r="I129" s="657" t="s">
        <v>304</v>
      </c>
      <c r="J129" s="656"/>
      <c r="L129" s="655"/>
      <c r="M129" s="654"/>
    </row>
  </sheetData>
  <sheetProtection/>
  <mergeCells count="323">
    <mergeCell ref="T64:T66"/>
    <mergeCell ref="R67:R69"/>
    <mergeCell ref="P64:P66"/>
    <mergeCell ref="G115:I115"/>
    <mergeCell ref="J115:J116"/>
    <mergeCell ref="K115:K116"/>
    <mergeCell ref="T67:T69"/>
    <mergeCell ref="N106:N107"/>
    <mergeCell ref="A115:A116"/>
    <mergeCell ref="B115:B116"/>
    <mergeCell ref="C115:C116"/>
    <mergeCell ref="D115:D116"/>
    <mergeCell ref="W64:W66"/>
    <mergeCell ref="A67:A69"/>
    <mergeCell ref="B67:B69"/>
    <mergeCell ref="C67:C69"/>
    <mergeCell ref="D67:D69"/>
    <mergeCell ref="E67:E69"/>
    <mergeCell ref="E115:E116"/>
    <mergeCell ref="F115:F116"/>
    <mergeCell ref="E106:E107"/>
    <mergeCell ref="A89:A90"/>
    <mergeCell ref="B89:B90"/>
    <mergeCell ref="C89:C90"/>
    <mergeCell ref="D89:D90"/>
    <mergeCell ref="E89:E90"/>
    <mergeCell ref="F89:F90"/>
    <mergeCell ref="F106:F107"/>
    <mergeCell ref="C64:C66"/>
    <mergeCell ref="A106:A107"/>
    <mergeCell ref="B106:B107"/>
    <mergeCell ref="C106:C107"/>
    <mergeCell ref="D106:D107"/>
    <mergeCell ref="A80:A81"/>
    <mergeCell ref="B80:B81"/>
    <mergeCell ref="C80:C81"/>
    <mergeCell ref="D80:D81"/>
    <mergeCell ref="E80:E81"/>
    <mergeCell ref="J89:J90"/>
    <mergeCell ref="K89:K90"/>
    <mergeCell ref="M106:M107"/>
    <mergeCell ref="G89:I89"/>
    <mergeCell ref="A64:A66"/>
    <mergeCell ref="B64:B66"/>
    <mergeCell ref="E64:E66"/>
    <mergeCell ref="F67:F69"/>
    <mergeCell ref="D64:D66"/>
    <mergeCell ref="A46:A48"/>
    <mergeCell ref="A49:A51"/>
    <mergeCell ref="A52:A54"/>
    <mergeCell ref="F64:F66"/>
    <mergeCell ref="D58:D60"/>
    <mergeCell ref="A61:A63"/>
    <mergeCell ref="B61:B63"/>
    <mergeCell ref="F55:F57"/>
    <mergeCell ref="C61:C63"/>
    <mergeCell ref="D61:D63"/>
    <mergeCell ref="D55:D57"/>
    <mergeCell ref="D52:D54"/>
    <mergeCell ref="E49:E51"/>
    <mergeCell ref="C58:C60"/>
    <mergeCell ref="A55:A57"/>
    <mergeCell ref="A58:A60"/>
    <mergeCell ref="E55:E57"/>
    <mergeCell ref="B55:B57"/>
    <mergeCell ref="B58:B60"/>
    <mergeCell ref="F52:F54"/>
    <mergeCell ref="E52:E54"/>
    <mergeCell ref="B52:B54"/>
    <mergeCell ref="N52:N54"/>
    <mergeCell ref="E61:E63"/>
    <mergeCell ref="B46:B48"/>
    <mergeCell ref="B49:B51"/>
    <mergeCell ref="E58:E60"/>
    <mergeCell ref="C52:C54"/>
    <mergeCell ref="C55:C57"/>
    <mergeCell ref="C25:C27"/>
    <mergeCell ref="C34:C36"/>
    <mergeCell ref="C37:C39"/>
    <mergeCell ref="B22:B24"/>
    <mergeCell ref="B25:B27"/>
    <mergeCell ref="B28:B30"/>
    <mergeCell ref="B31:B33"/>
    <mergeCell ref="B34:B36"/>
    <mergeCell ref="B37:B39"/>
    <mergeCell ref="F37:F39"/>
    <mergeCell ref="N28:N30"/>
    <mergeCell ref="N31:N33"/>
    <mergeCell ref="C40:C42"/>
    <mergeCell ref="N34:N36"/>
    <mergeCell ref="N37:N39"/>
    <mergeCell ref="N40:N42"/>
    <mergeCell ref="F40:F42"/>
    <mergeCell ref="D28:D30"/>
    <mergeCell ref="D31:D33"/>
    <mergeCell ref="N4:N6"/>
    <mergeCell ref="N7:N9"/>
    <mergeCell ref="N10:N12"/>
    <mergeCell ref="N13:N15"/>
    <mergeCell ref="F25:F27"/>
    <mergeCell ref="E34:E36"/>
    <mergeCell ref="N25:N27"/>
    <mergeCell ref="F28:F30"/>
    <mergeCell ref="F31:F33"/>
    <mergeCell ref="F34:F36"/>
    <mergeCell ref="N16:N18"/>
    <mergeCell ref="N19:N21"/>
    <mergeCell ref="E19:E21"/>
    <mergeCell ref="A10:A12"/>
    <mergeCell ref="A13:A15"/>
    <mergeCell ref="B13:B15"/>
    <mergeCell ref="C16:C18"/>
    <mergeCell ref="C19:C21"/>
    <mergeCell ref="B16:B18"/>
    <mergeCell ref="E4:E6"/>
    <mergeCell ref="E7:E9"/>
    <mergeCell ref="E10:E12"/>
    <mergeCell ref="E13:E15"/>
    <mergeCell ref="E16:E18"/>
    <mergeCell ref="B19:B21"/>
    <mergeCell ref="B7:B9"/>
    <mergeCell ref="B10:B12"/>
    <mergeCell ref="B4:B6"/>
    <mergeCell ref="A7:A9"/>
    <mergeCell ref="A25:A27"/>
    <mergeCell ref="A19:A21"/>
    <mergeCell ref="A4:A6"/>
    <mergeCell ref="A16:A18"/>
    <mergeCell ref="A37:A39"/>
    <mergeCell ref="A34:A36"/>
    <mergeCell ref="O16:O18"/>
    <mergeCell ref="O19:O21"/>
    <mergeCell ref="F4:F6"/>
    <mergeCell ref="F7:F9"/>
    <mergeCell ref="F10:F12"/>
    <mergeCell ref="F19:F21"/>
    <mergeCell ref="O4:O6"/>
    <mergeCell ref="O7:O9"/>
    <mergeCell ref="O10:O12"/>
    <mergeCell ref="O13:O15"/>
    <mergeCell ref="E31:E33"/>
    <mergeCell ref="A43:A45"/>
    <mergeCell ref="E28:E30"/>
    <mergeCell ref="E22:E24"/>
    <mergeCell ref="E25:E27"/>
    <mergeCell ref="C22:C24"/>
    <mergeCell ref="D22:D24"/>
    <mergeCell ref="A40:A42"/>
    <mergeCell ref="A31:A33"/>
    <mergeCell ref="E37:E39"/>
    <mergeCell ref="F22:F24"/>
    <mergeCell ref="A22:A24"/>
    <mergeCell ref="A28:A30"/>
    <mergeCell ref="D43:D45"/>
    <mergeCell ref="D37:D39"/>
    <mergeCell ref="D40:D42"/>
    <mergeCell ref="E40:E42"/>
    <mergeCell ref="B40:B42"/>
    <mergeCell ref="C28:C30"/>
    <mergeCell ref="C31:C33"/>
    <mergeCell ref="G106:L106"/>
    <mergeCell ref="O64:O66"/>
    <mergeCell ref="O58:O60"/>
    <mergeCell ref="N61:N63"/>
    <mergeCell ref="F61:F63"/>
    <mergeCell ref="B43:B45"/>
    <mergeCell ref="C46:C48"/>
    <mergeCell ref="C49:C51"/>
    <mergeCell ref="F46:F48"/>
    <mergeCell ref="F58:F60"/>
    <mergeCell ref="O22:O24"/>
    <mergeCell ref="O25:O27"/>
    <mergeCell ref="O28:O30"/>
    <mergeCell ref="O31:O33"/>
    <mergeCell ref="O34:O36"/>
    <mergeCell ref="R40:R42"/>
    <mergeCell ref="N55:N57"/>
    <mergeCell ref="O46:O48"/>
    <mergeCell ref="N43:N45"/>
    <mergeCell ref="N49:N51"/>
    <mergeCell ref="R46:R48"/>
    <mergeCell ref="N46:N48"/>
    <mergeCell ref="R55:R57"/>
    <mergeCell ref="O55:O57"/>
    <mergeCell ref="O49:O51"/>
    <mergeCell ref="O52:O54"/>
    <mergeCell ref="Q37:Q39"/>
    <mergeCell ref="P4:P6"/>
    <mergeCell ref="P7:P9"/>
    <mergeCell ref="P10:P12"/>
    <mergeCell ref="P13:P15"/>
    <mergeCell ref="R61:R63"/>
    <mergeCell ref="R19:R21"/>
    <mergeCell ref="R34:R36"/>
    <mergeCell ref="R4:R6"/>
    <mergeCell ref="R7:R9"/>
    <mergeCell ref="R10:R12"/>
    <mergeCell ref="Q16:Q18"/>
    <mergeCell ref="R13:R15"/>
    <mergeCell ref="R16:R18"/>
    <mergeCell ref="Q4:Q6"/>
    <mergeCell ref="W22:W24"/>
    <mergeCell ref="W25:W27"/>
    <mergeCell ref="Q7:Q9"/>
    <mergeCell ref="Q31:Q33"/>
    <mergeCell ref="P31:P33"/>
    <mergeCell ref="T4:T6"/>
    <mergeCell ref="T7:T9"/>
    <mergeCell ref="T10:T12"/>
    <mergeCell ref="T13:T15"/>
    <mergeCell ref="T16:T18"/>
    <mergeCell ref="W4:W6"/>
    <mergeCell ref="W7:W9"/>
    <mergeCell ref="W10:W12"/>
    <mergeCell ref="W13:W15"/>
    <mergeCell ref="W16:W18"/>
    <mergeCell ref="W19:W21"/>
    <mergeCell ref="P37:P39"/>
    <mergeCell ref="R49:R51"/>
    <mergeCell ref="W40:W42"/>
    <mergeCell ref="W43:W45"/>
    <mergeCell ref="W46:W48"/>
    <mergeCell ref="W49:W51"/>
    <mergeCell ref="P43:P45"/>
    <mergeCell ref="T40:T42"/>
    <mergeCell ref="T43:T45"/>
    <mergeCell ref="T46:T48"/>
    <mergeCell ref="P55:P57"/>
    <mergeCell ref="T52:T54"/>
    <mergeCell ref="Q40:Q42"/>
    <mergeCell ref="T49:T51"/>
    <mergeCell ref="W31:W33"/>
    <mergeCell ref="W34:W36"/>
    <mergeCell ref="W37:W39"/>
    <mergeCell ref="T31:T33"/>
    <mergeCell ref="T34:T36"/>
    <mergeCell ref="R37:R39"/>
    <mergeCell ref="W58:W60"/>
    <mergeCell ref="F80:F81"/>
    <mergeCell ref="G80:O80"/>
    <mergeCell ref="P80:P81"/>
    <mergeCell ref="Q80:Q81"/>
    <mergeCell ref="T58:T60"/>
    <mergeCell ref="N58:N60"/>
    <mergeCell ref="N67:N69"/>
    <mergeCell ref="N64:N66"/>
    <mergeCell ref="R64:R66"/>
    <mergeCell ref="T28:T30"/>
    <mergeCell ref="T55:T57"/>
    <mergeCell ref="Q55:Q57"/>
    <mergeCell ref="W52:W54"/>
    <mergeCell ref="W55:W57"/>
    <mergeCell ref="W28:W30"/>
    <mergeCell ref="T37:T39"/>
    <mergeCell ref="R28:R30"/>
    <mergeCell ref="R31:R33"/>
    <mergeCell ref="R43:R45"/>
    <mergeCell ref="Q64:Q66"/>
    <mergeCell ref="Q58:Q60"/>
    <mergeCell ref="Q13:Q15"/>
    <mergeCell ref="Q34:Q36"/>
    <mergeCell ref="T61:T63"/>
    <mergeCell ref="W61:W63"/>
    <mergeCell ref="R58:R60"/>
    <mergeCell ref="T19:T21"/>
    <mergeCell ref="T22:T24"/>
    <mergeCell ref="T25:T27"/>
    <mergeCell ref="D34:D36"/>
    <mergeCell ref="D49:D51"/>
    <mergeCell ref="W67:W69"/>
    <mergeCell ref="O67:O69"/>
    <mergeCell ref="P58:P60"/>
    <mergeCell ref="O61:O63"/>
    <mergeCell ref="P61:P63"/>
    <mergeCell ref="Q61:Q63"/>
    <mergeCell ref="P67:P69"/>
    <mergeCell ref="Q67:Q69"/>
    <mergeCell ref="P46:P48"/>
    <mergeCell ref="P49:P51"/>
    <mergeCell ref="P52:P54"/>
    <mergeCell ref="C43:C45"/>
    <mergeCell ref="Q49:Q51"/>
    <mergeCell ref="D46:D48"/>
    <mergeCell ref="E43:E45"/>
    <mergeCell ref="E46:E48"/>
    <mergeCell ref="F43:F45"/>
    <mergeCell ref="F49:F51"/>
    <mergeCell ref="Q10:Q12"/>
    <mergeCell ref="P19:P21"/>
    <mergeCell ref="P22:P24"/>
    <mergeCell ref="P25:P27"/>
    <mergeCell ref="Q19:Q21"/>
    <mergeCell ref="A1:R1"/>
    <mergeCell ref="C13:C15"/>
    <mergeCell ref="R22:R24"/>
    <mergeCell ref="R25:R27"/>
    <mergeCell ref="P16:P18"/>
    <mergeCell ref="P34:P36"/>
    <mergeCell ref="Q28:Q30"/>
    <mergeCell ref="Q22:Q24"/>
    <mergeCell ref="R52:R54"/>
    <mergeCell ref="Q46:Q48"/>
    <mergeCell ref="P40:P42"/>
    <mergeCell ref="Q25:Q27"/>
    <mergeCell ref="P28:P30"/>
    <mergeCell ref="Q43:Q45"/>
    <mergeCell ref="Q52:Q54"/>
    <mergeCell ref="D4:D6"/>
    <mergeCell ref="D7:D9"/>
    <mergeCell ref="D10:D12"/>
    <mergeCell ref="C4:C6"/>
    <mergeCell ref="C7:C9"/>
    <mergeCell ref="C10:C12"/>
    <mergeCell ref="O40:O42"/>
    <mergeCell ref="O43:O45"/>
    <mergeCell ref="O37:O39"/>
    <mergeCell ref="D13:D15"/>
    <mergeCell ref="D16:D18"/>
    <mergeCell ref="D19:D21"/>
    <mergeCell ref="D25:D27"/>
    <mergeCell ref="N22:N24"/>
    <mergeCell ref="F13:F15"/>
    <mergeCell ref="F16:F18"/>
  </mergeCells>
  <printOptions horizontalCentered="1"/>
  <pageMargins left="0.16" right="0.17" top="0.5905511811023623" bottom="0.5511811023622047" header="0.17" footer="0.1968503937007874"/>
  <pageSetup horizontalDpi="600" verticalDpi="600" orientation="landscape" paperSize="9" r:id="rId1"/>
  <headerFooter alignWithMargins="0">
    <oddHeader>&amp;L&amp;"Times New Roman,курсив"
16-18.05.2012 г.&amp;R
&amp;"Times New Roman,курсив"г.Брест, СК "Брестский"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AK107"/>
  <sheetViews>
    <sheetView zoomScale="70" zoomScaleNormal="70" zoomScalePageLayoutView="40" workbookViewId="0" topLeftCell="A1">
      <selection activeCell="C64" sqref="C64"/>
    </sheetView>
  </sheetViews>
  <sheetFormatPr defaultColWidth="6.7109375" defaultRowHeight="15"/>
  <cols>
    <col min="1" max="1" width="3.421875" style="653" customWidth="1"/>
    <col min="2" max="2" width="4.7109375" style="653" customWidth="1"/>
    <col min="3" max="3" width="19.421875" style="653" customWidth="1"/>
    <col min="4" max="4" width="8.57421875" style="653" customWidth="1"/>
    <col min="5" max="5" width="12.28125" style="653" customWidth="1"/>
    <col min="6" max="6" width="11.7109375" style="653" customWidth="1"/>
    <col min="7" max="16" width="6.57421875" style="653" customWidth="1"/>
    <col min="17" max="19" width="5.28125" style="653" customWidth="1"/>
    <col min="20" max="20" width="7.57421875" style="653" customWidth="1"/>
    <col min="21" max="21" width="32.7109375" style="653" customWidth="1"/>
    <col min="22" max="22" width="6.7109375" style="653" customWidth="1"/>
    <col min="23" max="23" width="12.00390625" style="653" hidden="1" customWidth="1"/>
    <col min="24" max="24" width="10.421875" style="653" hidden="1" customWidth="1"/>
    <col min="25" max="25" width="9.8515625" style="653" hidden="1" customWidth="1"/>
    <col min="26" max="26" width="12.140625" style="653" hidden="1" customWidth="1"/>
    <col min="27" max="27" width="6.7109375" style="653" hidden="1" customWidth="1"/>
    <col min="28" max="28" width="9.7109375" style="653" hidden="1" customWidth="1"/>
    <col min="29" max="29" width="10.00390625" style="653" hidden="1" customWidth="1"/>
    <col min="30" max="30" width="9.421875" style="653" hidden="1" customWidth="1"/>
    <col min="31" max="34" width="9.7109375" style="653" hidden="1" customWidth="1"/>
    <col min="35" max="36" width="10.00390625" style="653" hidden="1" customWidth="1"/>
    <col min="37" max="37" width="10.140625" style="653" hidden="1" customWidth="1"/>
    <col min="38" max="16384" width="6.7109375" style="653" customWidth="1"/>
  </cols>
  <sheetData>
    <row r="1" spans="1:21" ht="30" customHeight="1">
      <c r="A1" s="853" t="s">
        <v>1210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</row>
    <row r="2" spans="1:18" ht="12.75">
      <c r="A2" s="747"/>
      <c r="B2" s="746"/>
      <c r="C2" s="746"/>
      <c r="D2" s="746"/>
      <c r="E2" s="746"/>
      <c r="F2" s="745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</row>
    <row r="3" spans="1:26" s="734" customFormat="1" ht="42" customHeight="1">
      <c r="A3" s="743" t="s">
        <v>0</v>
      </c>
      <c r="B3" s="741" t="s">
        <v>66</v>
      </c>
      <c r="C3" s="741" t="s">
        <v>67</v>
      </c>
      <c r="D3" s="741" t="s">
        <v>3</v>
      </c>
      <c r="E3" s="741" t="s">
        <v>36</v>
      </c>
      <c r="F3" s="741" t="s">
        <v>1158</v>
      </c>
      <c r="G3" s="741" t="s">
        <v>1209</v>
      </c>
      <c r="H3" s="741" t="s">
        <v>68</v>
      </c>
      <c r="I3" s="741" t="s">
        <v>69</v>
      </c>
      <c r="J3" s="741" t="s">
        <v>11</v>
      </c>
      <c r="K3" s="741" t="s">
        <v>1208</v>
      </c>
      <c r="L3" s="741" t="s">
        <v>1207</v>
      </c>
      <c r="M3" s="741" t="s">
        <v>1206</v>
      </c>
      <c r="N3" s="741" t="s">
        <v>1205</v>
      </c>
      <c r="O3" s="742" t="s">
        <v>213</v>
      </c>
      <c r="P3" s="742" t="s">
        <v>1204</v>
      </c>
      <c r="Q3" s="741" t="s">
        <v>70</v>
      </c>
      <c r="R3" s="699" t="s">
        <v>71</v>
      </c>
      <c r="S3" s="740" t="s">
        <v>19</v>
      </c>
      <c r="T3" s="776" t="s">
        <v>22</v>
      </c>
      <c r="U3" s="739" t="s">
        <v>72</v>
      </c>
      <c r="V3" s="738"/>
      <c r="W3" s="730" t="s">
        <v>1157</v>
      </c>
      <c r="X3" s="730" t="s">
        <v>77</v>
      </c>
      <c r="Y3" s="730" t="s">
        <v>12</v>
      </c>
      <c r="Z3" s="730" t="s">
        <v>1156</v>
      </c>
    </row>
    <row r="4" spans="1:37" ht="15" customHeight="1">
      <c r="A4" s="880">
        <v>1</v>
      </c>
      <c r="B4" s="841">
        <v>117</v>
      </c>
      <c r="C4" s="842" t="s">
        <v>1189</v>
      </c>
      <c r="D4" s="841" t="s">
        <v>1121</v>
      </c>
      <c r="E4" s="841" t="s">
        <v>1188</v>
      </c>
      <c r="F4" s="841" t="s">
        <v>324</v>
      </c>
      <c r="G4" s="732">
        <v>11.4</v>
      </c>
      <c r="H4" s="732">
        <v>7</v>
      </c>
      <c r="I4" s="732">
        <v>13.59</v>
      </c>
      <c r="J4" s="733">
        <v>194</v>
      </c>
      <c r="K4" s="732">
        <v>50.15</v>
      </c>
      <c r="L4" s="732">
        <v>14.91</v>
      </c>
      <c r="M4" s="732">
        <v>35.66</v>
      </c>
      <c r="N4" s="733">
        <v>420</v>
      </c>
      <c r="O4" s="732">
        <v>45.35</v>
      </c>
      <c r="P4" s="732" t="s">
        <v>1187</v>
      </c>
      <c r="Q4" s="881">
        <v>7178</v>
      </c>
      <c r="R4" s="879"/>
      <c r="S4" s="870" t="s">
        <v>58</v>
      </c>
      <c r="T4" s="870">
        <v>16</v>
      </c>
      <c r="U4" s="868" t="s">
        <v>1203</v>
      </c>
      <c r="V4" s="679"/>
      <c r="W4" s="858">
        <f>Q4</f>
        <v>7178</v>
      </c>
      <c r="X4" s="730"/>
      <c r="Y4" s="730"/>
      <c r="Z4" s="855" t="str">
        <f>VLOOKUP(W4,десятиборьемуж,2)</f>
        <v>МС</v>
      </c>
      <c r="AB4" s="729">
        <v>25.4347</v>
      </c>
      <c r="AC4" s="729">
        <v>0.14354</v>
      </c>
      <c r="AD4" s="729">
        <v>51.39</v>
      </c>
      <c r="AE4" s="729">
        <v>0.8465</v>
      </c>
      <c r="AF4" s="729">
        <v>1.53775</v>
      </c>
      <c r="AG4" s="729">
        <v>5.74352</v>
      </c>
      <c r="AH4" s="729">
        <v>12.91</v>
      </c>
      <c r="AI4" s="729">
        <v>0.2797</v>
      </c>
      <c r="AJ4" s="729">
        <v>10.14</v>
      </c>
      <c r="AK4" s="729">
        <v>0.03768</v>
      </c>
    </row>
    <row r="5" spans="1:37" ht="15" customHeight="1">
      <c r="A5" s="877"/>
      <c r="B5" s="836"/>
      <c r="C5" s="843"/>
      <c r="D5" s="836"/>
      <c r="E5" s="836"/>
      <c r="F5" s="836"/>
      <c r="G5" s="716" t="s">
        <v>214</v>
      </c>
      <c r="H5" s="716" t="s">
        <v>214</v>
      </c>
      <c r="I5" s="716"/>
      <c r="J5" s="716"/>
      <c r="K5" s="716"/>
      <c r="L5" s="716" t="s">
        <v>214</v>
      </c>
      <c r="M5" s="716"/>
      <c r="N5" s="716"/>
      <c r="O5" s="716"/>
      <c r="P5" s="716"/>
      <c r="Q5" s="839"/>
      <c r="R5" s="833"/>
      <c r="S5" s="872"/>
      <c r="T5" s="871"/>
      <c r="U5" s="869"/>
      <c r="V5" s="679"/>
      <c r="W5" s="859"/>
      <c r="X5" s="730"/>
      <c r="Y5" s="730"/>
      <c r="Z5" s="856"/>
      <c r="AB5" s="729"/>
      <c r="AC5" s="729"/>
      <c r="AD5" s="729"/>
      <c r="AE5" s="729"/>
      <c r="AF5" s="729"/>
      <c r="AG5" s="729"/>
      <c r="AH5" s="729"/>
      <c r="AI5" s="729"/>
      <c r="AJ5" s="729"/>
      <c r="AK5" s="729"/>
    </row>
    <row r="6" spans="1:37" ht="15" customHeight="1">
      <c r="A6" s="878"/>
      <c r="B6" s="837"/>
      <c r="C6" s="844"/>
      <c r="D6" s="837"/>
      <c r="E6" s="837"/>
      <c r="F6" s="837"/>
      <c r="G6" s="715">
        <v>774</v>
      </c>
      <c r="H6" s="715">
        <v>814</v>
      </c>
      <c r="I6" s="715">
        <v>703</v>
      </c>
      <c r="J6" s="714">
        <v>749</v>
      </c>
      <c r="K6" s="714">
        <v>808</v>
      </c>
      <c r="L6" s="715">
        <v>860</v>
      </c>
      <c r="M6" s="715">
        <v>577</v>
      </c>
      <c r="N6" s="714">
        <v>673</v>
      </c>
      <c r="O6" s="714">
        <v>520</v>
      </c>
      <c r="P6" s="714">
        <v>700</v>
      </c>
      <c r="Q6" s="840"/>
      <c r="R6" s="834"/>
      <c r="S6" s="873"/>
      <c r="T6" s="850"/>
      <c r="U6" s="852"/>
      <c r="V6" s="713"/>
      <c r="W6" s="857"/>
      <c r="X6" s="725">
        <v>0</v>
      </c>
      <c r="Y6" s="724">
        <f>""</f>
      </c>
      <c r="Z6" s="857"/>
      <c r="AB6" s="729">
        <v>18</v>
      </c>
      <c r="AC6" s="729">
        <v>220</v>
      </c>
      <c r="AD6" s="729">
        <v>1.5</v>
      </c>
      <c r="AE6" s="729">
        <v>75</v>
      </c>
      <c r="AF6" s="729">
        <v>82</v>
      </c>
      <c r="AG6" s="729">
        <v>28.5</v>
      </c>
      <c r="AH6" s="729">
        <v>4</v>
      </c>
      <c r="AI6" s="729">
        <v>100</v>
      </c>
      <c r="AJ6" s="729">
        <v>7</v>
      </c>
      <c r="AK6" s="729">
        <v>480</v>
      </c>
    </row>
    <row r="7" spans="1:37" ht="15" customHeight="1">
      <c r="A7" s="876">
        <v>2</v>
      </c>
      <c r="B7" s="835">
        <v>626</v>
      </c>
      <c r="C7" s="845" t="s">
        <v>1182</v>
      </c>
      <c r="D7" s="835" t="s">
        <v>1121</v>
      </c>
      <c r="E7" s="835" t="s">
        <v>246</v>
      </c>
      <c r="F7" s="835" t="s">
        <v>324</v>
      </c>
      <c r="G7" s="718">
        <v>12.52</v>
      </c>
      <c r="H7" s="718">
        <v>6.99</v>
      </c>
      <c r="I7" s="718">
        <v>13.04</v>
      </c>
      <c r="J7" s="719">
        <v>182</v>
      </c>
      <c r="K7" s="718">
        <v>52.57</v>
      </c>
      <c r="L7" s="718">
        <v>17.41</v>
      </c>
      <c r="M7" s="718">
        <v>43.59</v>
      </c>
      <c r="N7" s="719">
        <v>400</v>
      </c>
      <c r="O7" s="718">
        <v>48.18</v>
      </c>
      <c r="P7" s="719" t="s">
        <v>1181</v>
      </c>
      <c r="Q7" s="838">
        <v>6478</v>
      </c>
      <c r="R7" s="832">
        <v>700</v>
      </c>
      <c r="S7" s="847" t="s">
        <v>46</v>
      </c>
      <c r="T7" s="849" t="s">
        <v>309</v>
      </c>
      <c r="U7" s="851" t="s">
        <v>1202</v>
      </c>
      <c r="V7" s="679"/>
      <c r="W7" s="858">
        <f>Q7</f>
        <v>6478</v>
      </c>
      <c r="X7" s="725">
        <v>1</v>
      </c>
      <c r="Y7" s="724" t="s">
        <v>50</v>
      </c>
      <c r="Z7" s="855" t="str">
        <f>VLOOKUP(W7,десятиборьемуж,2)</f>
        <v>КМС</v>
      </c>
      <c r="AB7" s="729">
        <v>1.81</v>
      </c>
      <c r="AC7" s="729">
        <v>1.4</v>
      </c>
      <c r="AD7" s="729">
        <v>1.05</v>
      </c>
      <c r="AE7" s="729">
        <v>1.42</v>
      </c>
      <c r="AF7" s="729">
        <v>1.81</v>
      </c>
      <c r="AG7" s="729">
        <v>1.92</v>
      </c>
      <c r="AH7" s="729">
        <v>1.1</v>
      </c>
      <c r="AI7" s="729">
        <v>1.35</v>
      </c>
      <c r="AJ7" s="729">
        <v>1.08</v>
      </c>
      <c r="AK7" s="729">
        <v>1.85</v>
      </c>
    </row>
    <row r="8" spans="1:37" ht="15" customHeight="1">
      <c r="A8" s="877"/>
      <c r="B8" s="836"/>
      <c r="C8" s="843"/>
      <c r="D8" s="836"/>
      <c r="E8" s="836"/>
      <c r="F8" s="836"/>
      <c r="G8" s="716" t="s">
        <v>214</v>
      </c>
      <c r="H8" s="716" t="s">
        <v>214</v>
      </c>
      <c r="I8" s="716"/>
      <c r="J8" s="716"/>
      <c r="K8" s="716"/>
      <c r="L8" s="716" t="s">
        <v>214</v>
      </c>
      <c r="M8" s="716"/>
      <c r="N8" s="716"/>
      <c r="O8" s="716"/>
      <c r="P8" s="716"/>
      <c r="Q8" s="839"/>
      <c r="R8" s="833"/>
      <c r="S8" s="847"/>
      <c r="T8" s="849"/>
      <c r="U8" s="851"/>
      <c r="V8" s="679"/>
      <c r="W8" s="859"/>
      <c r="X8" s="725">
        <v>3800</v>
      </c>
      <c r="Y8" s="724">
        <v>3</v>
      </c>
      <c r="Z8" s="856"/>
      <c r="AB8" s="729"/>
      <c r="AC8" s="729"/>
      <c r="AD8" s="729"/>
      <c r="AE8" s="729"/>
      <c r="AF8" s="729"/>
      <c r="AG8" s="729"/>
      <c r="AH8" s="729"/>
      <c r="AI8" s="729"/>
      <c r="AJ8" s="729"/>
      <c r="AK8" s="729"/>
    </row>
    <row r="9" spans="1:26" ht="15" customHeight="1">
      <c r="A9" s="878"/>
      <c r="B9" s="837"/>
      <c r="C9" s="846"/>
      <c r="D9" s="837"/>
      <c r="E9" s="837"/>
      <c r="F9" s="837"/>
      <c r="G9" s="715">
        <v>552</v>
      </c>
      <c r="H9" s="715">
        <v>811</v>
      </c>
      <c r="I9" s="715">
        <v>670</v>
      </c>
      <c r="J9" s="714">
        <v>644</v>
      </c>
      <c r="K9" s="714">
        <v>700</v>
      </c>
      <c r="L9" s="715">
        <v>582</v>
      </c>
      <c r="M9" s="715">
        <v>738</v>
      </c>
      <c r="N9" s="714">
        <v>617</v>
      </c>
      <c r="O9" s="714">
        <v>562</v>
      </c>
      <c r="P9" s="714">
        <v>602</v>
      </c>
      <c r="Q9" s="840"/>
      <c r="R9" s="834"/>
      <c r="S9" s="848"/>
      <c r="T9" s="850"/>
      <c r="U9" s="852"/>
      <c r="V9" s="713"/>
      <c r="W9" s="857"/>
      <c r="X9" s="725">
        <v>4600</v>
      </c>
      <c r="Y9" s="724">
        <v>2</v>
      </c>
      <c r="Z9" s="857"/>
    </row>
    <row r="10" spans="1:26" ht="15" customHeight="1">
      <c r="A10" s="876">
        <v>3</v>
      </c>
      <c r="B10" s="835">
        <v>115</v>
      </c>
      <c r="C10" s="845" t="s">
        <v>1186</v>
      </c>
      <c r="D10" s="835" t="s">
        <v>554</v>
      </c>
      <c r="E10" s="835" t="s">
        <v>733</v>
      </c>
      <c r="F10" s="835" t="s">
        <v>324</v>
      </c>
      <c r="G10" s="718">
        <v>12.17</v>
      </c>
      <c r="H10" s="718">
        <v>6.69</v>
      </c>
      <c r="I10" s="718">
        <v>11.26</v>
      </c>
      <c r="J10" s="719">
        <v>197</v>
      </c>
      <c r="K10" s="718">
        <v>54.19</v>
      </c>
      <c r="L10" s="718">
        <v>16.14</v>
      </c>
      <c r="M10" s="718">
        <v>28.42</v>
      </c>
      <c r="N10" s="719">
        <v>410</v>
      </c>
      <c r="O10" s="718">
        <v>49.64</v>
      </c>
      <c r="P10" s="719" t="s">
        <v>1185</v>
      </c>
      <c r="Q10" s="838">
        <v>6407</v>
      </c>
      <c r="R10" s="832">
        <v>771</v>
      </c>
      <c r="S10" s="847" t="s">
        <v>46</v>
      </c>
      <c r="T10" s="849">
        <v>9</v>
      </c>
      <c r="U10" s="851" t="s">
        <v>1201</v>
      </c>
      <c r="V10" s="679"/>
      <c r="W10" s="858">
        <f>Q10</f>
        <v>6407</v>
      </c>
      <c r="X10" s="725">
        <v>5500</v>
      </c>
      <c r="Y10" s="724">
        <v>1</v>
      </c>
      <c r="Z10" s="855" t="str">
        <f>VLOOKUP(W10,десятиборьемуж,2)</f>
        <v>КМС</v>
      </c>
    </row>
    <row r="11" spans="1:26" ht="15" customHeight="1">
      <c r="A11" s="877"/>
      <c r="B11" s="836"/>
      <c r="C11" s="843"/>
      <c r="D11" s="836"/>
      <c r="E11" s="836"/>
      <c r="F11" s="836"/>
      <c r="G11" s="716" t="s">
        <v>214</v>
      </c>
      <c r="H11" s="716" t="s">
        <v>214</v>
      </c>
      <c r="I11" s="716"/>
      <c r="J11" s="716"/>
      <c r="K11" s="716"/>
      <c r="L11" s="716" t="s">
        <v>214</v>
      </c>
      <c r="M11" s="716"/>
      <c r="N11" s="716"/>
      <c r="O11" s="716"/>
      <c r="P11" s="716"/>
      <c r="Q11" s="839"/>
      <c r="R11" s="833"/>
      <c r="S11" s="847"/>
      <c r="T11" s="849"/>
      <c r="U11" s="851"/>
      <c r="V11" s="679"/>
      <c r="W11" s="859"/>
      <c r="X11" s="725">
        <v>6200</v>
      </c>
      <c r="Y11" s="724" t="s">
        <v>46</v>
      </c>
      <c r="Z11" s="856"/>
    </row>
    <row r="12" spans="1:26" ht="15" customHeight="1">
      <c r="A12" s="878"/>
      <c r="B12" s="837"/>
      <c r="C12" s="844"/>
      <c r="D12" s="837"/>
      <c r="E12" s="837"/>
      <c r="F12" s="837"/>
      <c r="G12" s="715">
        <v>618</v>
      </c>
      <c r="H12" s="715">
        <v>741</v>
      </c>
      <c r="I12" s="715">
        <v>562</v>
      </c>
      <c r="J12" s="714">
        <v>776</v>
      </c>
      <c r="K12" s="714">
        <v>632</v>
      </c>
      <c r="L12" s="715">
        <v>717</v>
      </c>
      <c r="M12" s="715">
        <v>433</v>
      </c>
      <c r="N12" s="714">
        <v>645</v>
      </c>
      <c r="O12" s="714">
        <v>583</v>
      </c>
      <c r="P12" s="714">
        <v>700</v>
      </c>
      <c r="Q12" s="840"/>
      <c r="R12" s="834"/>
      <c r="S12" s="848"/>
      <c r="T12" s="850"/>
      <c r="U12" s="852"/>
      <c r="V12" s="713"/>
      <c r="W12" s="857"/>
      <c r="X12" s="725">
        <v>6800</v>
      </c>
      <c r="Y12" s="724" t="s">
        <v>58</v>
      </c>
      <c r="Z12" s="857"/>
    </row>
    <row r="13" spans="1:26" ht="15" customHeight="1">
      <c r="A13" s="877">
        <v>4</v>
      </c>
      <c r="B13" s="835">
        <v>613</v>
      </c>
      <c r="C13" s="845" t="s">
        <v>1184</v>
      </c>
      <c r="D13" s="835" t="s">
        <v>1121</v>
      </c>
      <c r="E13" s="835" t="s">
        <v>246</v>
      </c>
      <c r="F13" s="835" t="s">
        <v>324</v>
      </c>
      <c r="G13" s="727">
        <v>12.04</v>
      </c>
      <c r="H13" s="727">
        <v>6.43</v>
      </c>
      <c r="I13" s="727">
        <v>11.93</v>
      </c>
      <c r="J13" s="728">
        <v>191</v>
      </c>
      <c r="K13" s="727">
        <v>54.41</v>
      </c>
      <c r="L13" s="727">
        <v>15.99</v>
      </c>
      <c r="M13" s="727">
        <v>33.8</v>
      </c>
      <c r="N13" s="728">
        <v>380</v>
      </c>
      <c r="O13" s="727">
        <v>44.63</v>
      </c>
      <c r="P13" s="728" t="s">
        <v>1183</v>
      </c>
      <c r="Q13" s="839">
        <v>6303</v>
      </c>
      <c r="R13" s="832">
        <v>875</v>
      </c>
      <c r="S13" s="847" t="s">
        <v>46</v>
      </c>
      <c r="T13" s="849">
        <v>7.5</v>
      </c>
      <c r="U13" s="851" t="s">
        <v>1200</v>
      </c>
      <c r="V13" s="679"/>
      <c r="W13" s="858">
        <f>Q13</f>
        <v>6303</v>
      </c>
      <c r="X13" s="725">
        <v>8100</v>
      </c>
      <c r="Y13" s="724" t="s">
        <v>44</v>
      </c>
      <c r="Z13" s="855" t="str">
        <f>VLOOKUP(W13,десятиборьемуж,2)</f>
        <v>КМС</v>
      </c>
    </row>
    <row r="14" spans="1:26" ht="15" customHeight="1">
      <c r="A14" s="877"/>
      <c r="B14" s="836"/>
      <c r="C14" s="843"/>
      <c r="D14" s="836"/>
      <c r="E14" s="836"/>
      <c r="F14" s="836"/>
      <c r="G14" s="716" t="s">
        <v>214</v>
      </c>
      <c r="H14" s="716" t="s">
        <v>214</v>
      </c>
      <c r="I14" s="716"/>
      <c r="J14" s="716"/>
      <c r="K14" s="716"/>
      <c r="L14" s="716" t="s">
        <v>214</v>
      </c>
      <c r="M14" s="716"/>
      <c r="N14" s="716"/>
      <c r="O14" s="716"/>
      <c r="P14" s="716"/>
      <c r="Q14" s="839"/>
      <c r="R14" s="833"/>
      <c r="S14" s="847"/>
      <c r="T14" s="849"/>
      <c r="U14" s="851"/>
      <c r="V14" s="679"/>
      <c r="W14" s="859"/>
      <c r="X14" s="725">
        <v>8735</v>
      </c>
      <c r="Y14" s="724" t="s">
        <v>43</v>
      </c>
      <c r="Z14" s="856"/>
    </row>
    <row r="15" spans="1:26" ht="15" customHeight="1">
      <c r="A15" s="878"/>
      <c r="B15" s="837"/>
      <c r="C15" s="844"/>
      <c r="D15" s="837"/>
      <c r="E15" s="837"/>
      <c r="F15" s="837"/>
      <c r="G15" s="715">
        <v>643</v>
      </c>
      <c r="H15" s="715">
        <v>682</v>
      </c>
      <c r="I15" s="715">
        <v>602</v>
      </c>
      <c r="J15" s="714">
        <v>723</v>
      </c>
      <c r="K15" s="714">
        <v>623</v>
      </c>
      <c r="L15" s="715">
        <v>734</v>
      </c>
      <c r="M15" s="715">
        <v>540</v>
      </c>
      <c r="N15" s="714">
        <v>562</v>
      </c>
      <c r="O15" s="714">
        <v>510</v>
      </c>
      <c r="P15" s="714">
        <v>684</v>
      </c>
      <c r="Q15" s="840"/>
      <c r="R15" s="834"/>
      <c r="S15" s="848"/>
      <c r="T15" s="850"/>
      <c r="U15" s="852"/>
      <c r="V15" s="713"/>
      <c r="W15" s="857"/>
      <c r="X15" s="725"/>
      <c r="Y15" s="724"/>
      <c r="Z15" s="857"/>
    </row>
    <row r="16" spans="1:26" ht="15" customHeight="1">
      <c r="A16" s="876">
        <v>5</v>
      </c>
      <c r="B16" s="835">
        <v>99</v>
      </c>
      <c r="C16" s="845" t="s">
        <v>1180</v>
      </c>
      <c r="D16" s="835" t="s">
        <v>554</v>
      </c>
      <c r="E16" s="835" t="s">
        <v>245</v>
      </c>
      <c r="F16" s="835" t="s">
        <v>324</v>
      </c>
      <c r="G16" s="718">
        <v>11.71</v>
      </c>
      <c r="H16" s="718">
        <v>6.97</v>
      </c>
      <c r="I16" s="718">
        <v>14.53</v>
      </c>
      <c r="J16" s="719">
        <v>191</v>
      </c>
      <c r="K16" s="718" t="s">
        <v>766</v>
      </c>
      <c r="L16" s="718" t="s">
        <v>766</v>
      </c>
      <c r="M16" s="718" t="s">
        <v>766</v>
      </c>
      <c r="N16" s="719" t="s">
        <v>766</v>
      </c>
      <c r="O16" s="718" t="s">
        <v>766</v>
      </c>
      <c r="P16" s="719" t="s">
        <v>766</v>
      </c>
      <c r="Q16" s="838">
        <v>3000</v>
      </c>
      <c r="R16" s="832">
        <v>4178</v>
      </c>
      <c r="S16" s="847" t="s">
        <v>50</v>
      </c>
      <c r="T16" s="849" t="s">
        <v>304</v>
      </c>
      <c r="U16" s="851" t="s">
        <v>1199</v>
      </c>
      <c r="V16" s="679"/>
      <c r="W16" s="858">
        <f>Q16</f>
        <v>3000</v>
      </c>
      <c r="X16" s="725"/>
      <c r="Y16" s="724"/>
      <c r="Z16" s="855" t="str">
        <f>VLOOKUP(W16,десятиборьемуж,2)</f>
        <v>б/р</v>
      </c>
    </row>
    <row r="17" spans="1:26" ht="15" customHeight="1">
      <c r="A17" s="877"/>
      <c r="B17" s="836"/>
      <c r="C17" s="843"/>
      <c r="D17" s="836"/>
      <c r="E17" s="836"/>
      <c r="F17" s="836"/>
      <c r="G17" s="716" t="s">
        <v>214</v>
      </c>
      <c r="H17" s="716" t="s">
        <v>214</v>
      </c>
      <c r="I17" s="716"/>
      <c r="J17" s="716"/>
      <c r="K17" s="716"/>
      <c r="L17" s="716" t="s">
        <v>214</v>
      </c>
      <c r="M17" s="716"/>
      <c r="N17" s="716"/>
      <c r="O17" s="716"/>
      <c r="P17" s="716"/>
      <c r="Q17" s="839"/>
      <c r="R17" s="833"/>
      <c r="S17" s="847"/>
      <c r="T17" s="849"/>
      <c r="U17" s="851"/>
      <c r="V17" s="679"/>
      <c r="W17" s="859"/>
      <c r="X17" s="725"/>
      <c r="Y17" s="724"/>
      <c r="Z17" s="856"/>
    </row>
    <row r="18" spans="1:26" ht="15" customHeight="1">
      <c r="A18" s="878"/>
      <c r="B18" s="837"/>
      <c r="C18" s="844"/>
      <c r="D18" s="837"/>
      <c r="E18" s="837"/>
      <c r="F18" s="837"/>
      <c r="G18" s="715">
        <v>709</v>
      </c>
      <c r="H18" s="715">
        <v>807</v>
      </c>
      <c r="I18" s="715">
        <v>761</v>
      </c>
      <c r="J18" s="714">
        <v>723</v>
      </c>
      <c r="K18" s="714">
        <v>0</v>
      </c>
      <c r="L18" s="715">
        <v>0</v>
      </c>
      <c r="M18" s="715">
        <v>0</v>
      </c>
      <c r="N18" s="714">
        <v>0</v>
      </c>
      <c r="O18" s="714">
        <v>0</v>
      </c>
      <c r="P18" s="714">
        <v>0</v>
      </c>
      <c r="Q18" s="840"/>
      <c r="R18" s="834"/>
      <c r="S18" s="848"/>
      <c r="T18" s="850"/>
      <c r="U18" s="852"/>
      <c r="V18" s="713"/>
      <c r="W18" s="857"/>
      <c r="X18" s="725"/>
      <c r="Y18" s="724"/>
      <c r="Z18" s="857"/>
    </row>
    <row r="19" spans="1:26" ht="15" customHeight="1">
      <c r="A19" s="771"/>
      <c r="B19" s="769"/>
      <c r="C19" s="770"/>
      <c r="D19" s="769"/>
      <c r="E19" s="769"/>
      <c r="F19" s="769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7"/>
      <c r="R19" s="766"/>
      <c r="S19" s="765"/>
      <c r="T19" s="764"/>
      <c r="U19" s="764"/>
      <c r="V19" s="679"/>
      <c r="W19" s="762"/>
      <c r="X19" s="679"/>
      <c r="Z19" s="762"/>
    </row>
    <row r="20" spans="1:20" ht="30" customHeight="1">
      <c r="A20" s="679"/>
      <c r="B20" s="679"/>
      <c r="C20" s="680" t="s">
        <v>68</v>
      </c>
      <c r="D20" s="679"/>
      <c r="E20" s="679"/>
      <c r="F20" s="679"/>
      <c r="G20" s="679"/>
      <c r="H20" s="679"/>
      <c r="I20" s="679"/>
      <c r="J20" s="679"/>
      <c r="K20" s="679"/>
      <c r="L20" s="679"/>
      <c r="M20" s="679"/>
      <c r="N20" s="679"/>
      <c r="O20" s="679"/>
      <c r="P20" s="679"/>
      <c r="Q20" s="679"/>
      <c r="R20" s="679"/>
      <c r="S20" s="679"/>
      <c r="T20" s="679"/>
    </row>
    <row r="21" spans="1:20" ht="24.75" customHeight="1">
      <c r="A21" s="889" t="s">
        <v>22</v>
      </c>
      <c r="B21" s="860" t="s">
        <v>2</v>
      </c>
      <c r="C21" s="885" t="s">
        <v>1</v>
      </c>
      <c r="D21" s="887" t="s">
        <v>3</v>
      </c>
      <c r="E21" s="860" t="s">
        <v>1190</v>
      </c>
      <c r="F21" s="860" t="s">
        <v>469</v>
      </c>
      <c r="G21" s="862" t="s">
        <v>10</v>
      </c>
      <c r="H21" s="874"/>
      <c r="I21" s="874"/>
      <c r="J21" s="863"/>
      <c r="K21" s="863"/>
      <c r="L21" s="875"/>
      <c r="M21" s="864" t="s">
        <v>4</v>
      </c>
      <c r="N21" s="866" t="s">
        <v>20</v>
      </c>
      <c r="O21" s="775"/>
      <c r="P21" s="679"/>
      <c r="Q21" s="679"/>
      <c r="R21" s="679"/>
      <c r="S21" s="679"/>
      <c r="T21" s="679"/>
    </row>
    <row r="22" spans="1:20" ht="19.5" customHeight="1">
      <c r="A22" s="890"/>
      <c r="B22" s="861"/>
      <c r="C22" s="886"/>
      <c r="D22" s="888"/>
      <c r="E22" s="861"/>
      <c r="F22" s="861"/>
      <c r="G22" s="690">
        <v>1</v>
      </c>
      <c r="H22" s="699" t="s">
        <v>1143</v>
      </c>
      <c r="I22" s="690">
        <v>2</v>
      </c>
      <c r="J22" s="699" t="s">
        <v>1143</v>
      </c>
      <c r="K22" s="690">
        <v>3</v>
      </c>
      <c r="L22" s="699" t="s">
        <v>1143</v>
      </c>
      <c r="M22" s="865"/>
      <c r="N22" s="867"/>
      <c r="O22" s="774"/>
      <c r="P22" s="679"/>
      <c r="Q22" s="679"/>
      <c r="R22" s="679"/>
      <c r="S22" s="679"/>
      <c r="T22" s="679"/>
    </row>
    <row r="23" spans="1:20" ht="19.5" customHeight="1">
      <c r="A23" s="687" t="s">
        <v>304</v>
      </c>
      <c r="B23" s="661" t="s">
        <v>1198</v>
      </c>
      <c r="C23" s="662" t="s">
        <v>1189</v>
      </c>
      <c r="D23" s="661">
        <v>1993</v>
      </c>
      <c r="E23" s="661" t="s">
        <v>1188</v>
      </c>
      <c r="F23" s="661" t="s">
        <v>324</v>
      </c>
      <c r="G23" s="686"/>
      <c r="H23" s="773"/>
      <c r="I23" s="686"/>
      <c r="J23" s="773"/>
      <c r="K23" s="686"/>
      <c r="L23" s="773"/>
      <c r="M23" s="686">
        <v>0</v>
      </c>
      <c r="N23" s="703">
        <v>0</v>
      </c>
      <c r="O23" s="679"/>
      <c r="P23" s="679"/>
      <c r="Q23" s="679"/>
      <c r="R23" s="679"/>
      <c r="S23" s="679"/>
      <c r="T23" s="679"/>
    </row>
    <row r="24" spans="1:20" ht="19.5" customHeight="1">
      <c r="A24" s="684" t="s">
        <v>309</v>
      </c>
      <c r="B24" s="657">
        <v>626</v>
      </c>
      <c r="C24" s="658" t="s">
        <v>1182</v>
      </c>
      <c r="D24" s="657">
        <v>1993</v>
      </c>
      <c r="E24" s="657" t="s">
        <v>246</v>
      </c>
      <c r="F24" s="657" t="s">
        <v>324</v>
      </c>
      <c r="G24" s="683">
        <v>6.82</v>
      </c>
      <c r="H24" s="772"/>
      <c r="I24" s="683">
        <v>6.87</v>
      </c>
      <c r="J24" s="772"/>
      <c r="K24" s="683">
        <v>6.99</v>
      </c>
      <c r="L24" s="772"/>
      <c r="M24" s="683">
        <v>6.99</v>
      </c>
      <c r="N24" s="702">
        <v>811</v>
      </c>
      <c r="O24" s="679"/>
      <c r="P24" s="679"/>
      <c r="Q24" s="679"/>
      <c r="R24" s="679"/>
      <c r="S24" s="679"/>
      <c r="T24" s="679"/>
    </row>
    <row r="25" spans="1:20" ht="19.5" customHeight="1">
      <c r="A25" s="684" t="s">
        <v>304</v>
      </c>
      <c r="B25" s="657">
        <v>115</v>
      </c>
      <c r="C25" s="658" t="s">
        <v>1186</v>
      </c>
      <c r="D25" s="657">
        <v>1994</v>
      </c>
      <c r="E25" s="657" t="s">
        <v>733</v>
      </c>
      <c r="F25" s="657" t="s">
        <v>324</v>
      </c>
      <c r="G25" s="683">
        <v>6.25</v>
      </c>
      <c r="H25" s="772"/>
      <c r="I25" s="683">
        <v>6.69</v>
      </c>
      <c r="J25" s="772"/>
      <c r="K25" s="683">
        <v>6.6</v>
      </c>
      <c r="L25" s="772"/>
      <c r="M25" s="683">
        <v>6.69</v>
      </c>
      <c r="N25" s="702">
        <v>741</v>
      </c>
      <c r="O25" s="679"/>
      <c r="P25" s="679"/>
      <c r="Q25" s="679"/>
      <c r="R25" s="679"/>
      <c r="S25" s="679"/>
      <c r="T25" s="679"/>
    </row>
    <row r="26" spans="1:20" ht="19.5" customHeight="1">
      <c r="A26" s="684" t="s">
        <v>304</v>
      </c>
      <c r="B26" s="657">
        <v>613</v>
      </c>
      <c r="C26" s="658" t="s">
        <v>1184</v>
      </c>
      <c r="D26" s="657">
        <v>1993</v>
      </c>
      <c r="E26" s="657" t="s">
        <v>246</v>
      </c>
      <c r="F26" s="657" t="s">
        <v>324</v>
      </c>
      <c r="G26" s="683">
        <v>6.43</v>
      </c>
      <c r="H26" s="772"/>
      <c r="I26" s="683">
        <v>6.41</v>
      </c>
      <c r="J26" s="772"/>
      <c r="K26" s="683">
        <v>6.32</v>
      </c>
      <c r="L26" s="772"/>
      <c r="M26" s="683">
        <v>6.43</v>
      </c>
      <c r="N26" s="702">
        <v>682</v>
      </c>
      <c r="O26" s="679"/>
      <c r="P26" s="679"/>
      <c r="Q26" s="679"/>
      <c r="R26" s="679"/>
      <c r="S26" s="679"/>
      <c r="T26" s="679"/>
    </row>
    <row r="27" spans="1:20" ht="19.5" customHeight="1">
      <c r="A27" s="684" t="s">
        <v>304</v>
      </c>
      <c r="B27" s="657">
        <v>99</v>
      </c>
      <c r="C27" s="658" t="s">
        <v>1180</v>
      </c>
      <c r="D27" s="657">
        <v>1994</v>
      </c>
      <c r="E27" s="657" t="s">
        <v>245</v>
      </c>
      <c r="F27" s="657" t="s">
        <v>324</v>
      </c>
      <c r="G27" s="683">
        <v>6.87</v>
      </c>
      <c r="H27" s="772"/>
      <c r="I27" s="683">
        <v>6.97</v>
      </c>
      <c r="J27" s="772"/>
      <c r="K27" s="683">
        <v>6.77</v>
      </c>
      <c r="L27" s="772"/>
      <c r="M27" s="683">
        <v>6.97</v>
      </c>
      <c r="N27" s="702">
        <v>807</v>
      </c>
      <c r="O27" s="679"/>
      <c r="P27" s="679"/>
      <c r="Q27" s="679"/>
      <c r="R27" s="679"/>
      <c r="S27" s="679"/>
      <c r="T27" s="679"/>
    </row>
    <row r="28" spans="1:20" ht="19.5" customHeight="1">
      <c r="A28" s="684" t="s">
        <v>304</v>
      </c>
      <c r="B28" s="657">
        <v>115</v>
      </c>
      <c r="C28" s="658" t="s">
        <v>1197</v>
      </c>
      <c r="D28" s="657">
        <v>1993</v>
      </c>
      <c r="E28" s="657" t="s">
        <v>248</v>
      </c>
      <c r="F28" s="657" t="s">
        <v>296</v>
      </c>
      <c r="G28" s="683"/>
      <c r="H28" s="772"/>
      <c r="I28" s="683"/>
      <c r="J28" s="772"/>
      <c r="K28" s="683"/>
      <c r="L28" s="772"/>
      <c r="M28" s="683" t="s">
        <v>766</v>
      </c>
      <c r="N28" s="702">
        <v>0</v>
      </c>
      <c r="O28" s="679"/>
      <c r="P28" s="679"/>
      <c r="Q28" s="679"/>
      <c r="R28" s="679"/>
      <c r="S28" s="679"/>
      <c r="T28" s="679"/>
    </row>
    <row r="29" spans="1:20" ht="12.75">
      <c r="A29" s="679"/>
      <c r="B29" s="679"/>
      <c r="C29" s="679"/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</row>
    <row r="30" spans="1:20" ht="15.75">
      <c r="A30" s="695"/>
      <c r="B30" s="695"/>
      <c r="C30" s="680" t="s">
        <v>1148</v>
      </c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79"/>
      <c r="O30" s="679"/>
      <c r="P30" s="679"/>
      <c r="Q30" s="679"/>
      <c r="R30" s="679"/>
      <c r="S30" s="679"/>
      <c r="T30" s="679"/>
    </row>
    <row r="31" spans="1:20" ht="15">
      <c r="A31" s="692"/>
      <c r="B31" s="692"/>
      <c r="C31" s="694"/>
      <c r="D31" s="693"/>
      <c r="E31" s="674" t="s">
        <v>1146</v>
      </c>
      <c r="F31" s="676" t="s">
        <v>1139</v>
      </c>
      <c r="G31" s="675">
        <v>0.5277777777777778</v>
      </c>
      <c r="H31" s="692"/>
      <c r="I31" s="692"/>
      <c r="J31" s="692"/>
      <c r="K31" s="692"/>
      <c r="L31" s="700"/>
      <c r="M31" s="700"/>
      <c r="N31" s="679"/>
      <c r="O31" s="679"/>
      <c r="P31" s="679"/>
      <c r="Q31" s="679"/>
      <c r="R31" s="679"/>
      <c r="S31" s="679"/>
      <c r="T31" s="679"/>
    </row>
    <row r="32" spans="1:20" ht="22.5" customHeight="1">
      <c r="A32" s="889" t="s">
        <v>22</v>
      </c>
      <c r="B32" s="860" t="s">
        <v>2</v>
      </c>
      <c r="C32" s="885" t="s">
        <v>1</v>
      </c>
      <c r="D32" s="887" t="s">
        <v>3</v>
      </c>
      <c r="E32" s="860" t="s">
        <v>1190</v>
      </c>
      <c r="F32" s="860" t="s">
        <v>469</v>
      </c>
      <c r="G32" s="882" t="s">
        <v>10</v>
      </c>
      <c r="H32" s="882"/>
      <c r="I32" s="862"/>
      <c r="J32" s="864" t="s">
        <v>4</v>
      </c>
      <c r="K32" s="866" t="s">
        <v>20</v>
      </c>
      <c r="M32" s="665"/>
      <c r="N32" s="679"/>
      <c r="O32" s="679"/>
      <c r="P32" s="679"/>
      <c r="Q32" s="679"/>
      <c r="R32" s="679"/>
      <c r="S32" s="679"/>
      <c r="T32" s="679"/>
    </row>
    <row r="33" spans="1:20" ht="22.5" customHeight="1">
      <c r="A33" s="890"/>
      <c r="B33" s="861"/>
      <c r="C33" s="886"/>
      <c r="D33" s="888"/>
      <c r="E33" s="861"/>
      <c r="F33" s="861"/>
      <c r="G33" s="690">
        <v>1</v>
      </c>
      <c r="H33" s="690">
        <v>2</v>
      </c>
      <c r="I33" s="689">
        <v>3</v>
      </c>
      <c r="J33" s="865"/>
      <c r="K33" s="867"/>
      <c r="M33" s="762"/>
      <c r="N33" s="679"/>
      <c r="O33" s="679"/>
      <c r="P33" s="679"/>
      <c r="Q33" s="679"/>
      <c r="R33" s="679"/>
      <c r="S33" s="679"/>
      <c r="T33" s="679"/>
    </row>
    <row r="34" spans="1:20" ht="19.5" customHeight="1">
      <c r="A34" s="687" t="s">
        <v>304</v>
      </c>
      <c r="B34" s="661">
        <v>115</v>
      </c>
      <c r="C34" s="662" t="s">
        <v>1186</v>
      </c>
      <c r="D34" s="661">
        <v>1994</v>
      </c>
      <c r="E34" s="661" t="s">
        <v>733</v>
      </c>
      <c r="F34" s="661" t="s">
        <v>324</v>
      </c>
      <c r="G34" s="686">
        <v>11.26</v>
      </c>
      <c r="H34" s="686" t="s">
        <v>810</v>
      </c>
      <c r="I34" s="686" t="s">
        <v>810</v>
      </c>
      <c r="J34" s="686">
        <v>11.26</v>
      </c>
      <c r="K34" s="703">
        <v>562</v>
      </c>
      <c r="M34" s="701"/>
      <c r="N34" s="679"/>
      <c r="O34" s="679"/>
      <c r="P34" s="679"/>
      <c r="Q34" s="679"/>
      <c r="R34" s="679"/>
      <c r="S34" s="679"/>
      <c r="T34" s="679"/>
    </row>
    <row r="35" spans="1:20" ht="19.5" customHeight="1">
      <c r="A35" s="684" t="s">
        <v>304</v>
      </c>
      <c r="B35" s="657">
        <v>613</v>
      </c>
      <c r="C35" s="658" t="s">
        <v>1184</v>
      </c>
      <c r="D35" s="657">
        <v>1993</v>
      </c>
      <c r="E35" s="657" t="s">
        <v>246</v>
      </c>
      <c r="F35" s="657" t="s">
        <v>324</v>
      </c>
      <c r="G35" s="683">
        <v>10.1</v>
      </c>
      <c r="H35" s="683">
        <v>10.95</v>
      </c>
      <c r="I35" s="683">
        <v>11.93</v>
      </c>
      <c r="J35" s="683">
        <v>11.93</v>
      </c>
      <c r="K35" s="702">
        <v>602</v>
      </c>
      <c r="M35" s="701"/>
      <c r="N35" s="679"/>
      <c r="O35" s="679"/>
      <c r="P35" s="679"/>
      <c r="Q35" s="679"/>
      <c r="R35" s="679"/>
      <c r="S35" s="679"/>
      <c r="T35" s="679"/>
    </row>
    <row r="36" spans="1:20" ht="19.5" customHeight="1">
      <c r="A36" s="684" t="s">
        <v>309</v>
      </c>
      <c r="B36" s="657">
        <v>626</v>
      </c>
      <c r="C36" s="658" t="s">
        <v>1182</v>
      </c>
      <c r="D36" s="657">
        <v>1993</v>
      </c>
      <c r="E36" s="657" t="s">
        <v>246</v>
      </c>
      <c r="F36" s="657" t="s">
        <v>324</v>
      </c>
      <c r="G36" s="683">
        <v>12.51</v>
      </c>
      <c r="H36" s="683">
        <v>11.79</v>
      </c>
      <c r="I36" s="683">
        <v>13.04</v>
      </c>
      <c r="J36" s="683">
        <v>13.04</v>
      </c>
      <c r="K36" s="702">
        <v>670</v>
      </c>
      <c r="M36" s="701"/>
      <c r="N36" s="679"/>
      <c r="O36" s="679"/>
      <c r="P36" s="679"/>
      <c r="Q36" s="679"/>
      <c r="R36" s="679"/>
      <c r="S36" s="679"/>
      <c r="T36" s="679"/>
    </row>
    <row r="37" spans="1:20" ht="19.5" customHeight="1">
      <c r="A37" s="684" t="s">
        <v>304</v>
      </c>
      <c r="B37" s="657" t="s">
        <v>1198</v>
      </c>
      <c r="C37" s="658" t="s">
        <v>1189</v>
      </c>
      <c r="D37" s="657">
        <v>1993</v>
      </c>
      <c r="E37" s="657" t="s">
        <v>1188</v>
      </c>
      <c r="F37" s="657" t="s">
        <v>324</v>
      </c>
      <c r="G37" s="683"/>
      <c r="H37" s="683"/>
      <c r="I37" s="683"/>
      <c r="J37" s="683">
        <v>0</v>
      </c>
      <c r="K37" s="702">
        <v>0</v>
      </c>
      <c r="M37" s="701"/>
      <c r="N37" s="679"/>
      <c r="O37" s="679"/>
      <c r="P37" s="679"/>
      <c r="Q37" s="679"/>
      <c r="R37" s="679"/>
      <c r="S37" s="679"/>
      <c r="T37" s="679"/>
    </row>
    <row r="38" spans="1:20" ht="19.5" customHeight="1">
      <c r="A38" s="684" t="s">
        <v>304</v>
      </c>
      <c r="B38" s="657">
        <v>115</v>
      </c>
      <c r="C38" s="658" t="s">
        <v>1197</v>
      </c>
      <c r="D38" s="657">
        <v>1993</v>
      </c>
      <c r="E38" s="657" t="s">
        <v>248</v>
      </c>
      <c r="F38" s="657" t="s">
        <v>296</v>
      </c>
      <c r="G38" s="683"/>
      <c r="H38" s="683"/>
      <c r="I38" s="683"/>
      <c r="J38" s="683" t="s">
        <v>766</v>
      </c>
      <c r="K38" s="702">
        <v>0</v>
      </c>
      <c r="M38" s="701"/>
      <c r="N38" s="679"/>
      <c r="O38" s="679"/>
      <c r="P38" s="679"/>
      <c r="Q38" s="679"/>
      <c r="R38" s="679"/>
      <c r="S38" s="679"/>
      <c r="T38" s="679"/>
    </row>
    <row r="39" spans="1:20" ht="19.5" customHeight="1">
      <c r="A39" s="684" t="s">
        <v>304</v>
      </c>
      <c r="B39" s="657">
        <v>99</v>
      </c>
      <c r="C39" s="658" t="s">
        <v>1180</v>
      </c>
      <c r="D39" s="657">
        <v>1994</v>
      </c>
      <c r="E39" s="657" t="s">
        <v>245</v>
      </c>
      <c r="F39" s="657" t="s">
        <v>324</v>
      </c>
      <c r="G39" s="683">
        <v>14.53</v>
      </c>
      <c r="H39" s="683">
        <v>13.72</v>
      </c>
      <c r="I39" s="683" t="s">
        <v>810</v>
      </c>
      <c r="J39" s="683">
        <v>14.53</v>
      </c>
      <c r="K39" s="702">
        <v>761</v>
      </c>
      <c r="M39" s="701"/>
      <c r="N39" s="679"/>
      <c r="O39" s="679"/>
      <c r="P39" s="679"/>
      <c r="Q39" s="679"/>
      <c r="R39" s="679"/>
      <c r="S39" s="679"/>
      <c r="T39" s="679"/>
    </row>
    <row r="40" spans="1:20" ht="12.75">
      <c r="A40" s="679"/>
      <c r="B40" s="679"/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79"/>
      <c r="O40" s="679"/>
      <c r="P40" s="679"/>
      <c r="Q40" s="679"/>
      <c r="R40" s="679"/>
      <c r="S40" s="679"/>
      <c r="T40" s="679"/>
    </row>
    <row r="41" spans="1:18" ht="15.75">
      <c r="A41" s="695"/>
      <c r="B41" s="695"/>
      <c r="C41" s="680" t="s">
        <v>1196</v>
      </c>
      <c r="D41" s="695"/>
      <c r="E41" s="695"/>
      <c r="F41" s="695"/>
      <c r="G41" s="695"/>
      <c r="H41" s="695"/>
      <c r="I41" s="695"/>
      <c r="J41" s="695"/>
      <c r="K41" s="695"/>
      <c r="L41" s="679"/>
      <c r="M41" s="679"/>
      <c r="N41" s="679"/>
      <c r="O41" s="679"/>
      <c r="P41" s="679"/>
      <c r="Q41" s="679"/>
      <c r="R41" s="679"/>
    </row>
    <row r="42" spans="1:18" ht="18.75" customHeight="1">
      <c r="A42" s="692"/>
      <c r="B42" s="692"/>
      <c r="C42" s="694"/>
      <c r="D42" s="693"/>
      <c r="E42" s="674" t="s">
        <v>1146</v>
      </c>
      <c r="F42" s="676" t="s">
        <v>1139</v>
      </c>
      <c r="G42" s="675">
        <v>0.7083333333333334</v>
      </c>
      <c r="H42" s="692"/>
      <c r="I42" s="692"/>
      <c r="J42" s="692"/>
      <c r="K42" s="692"/>
      <c r="L42" s="679"/>
      <c r="M42" s="679"/>
      <c r="N42" s="679"/>
      <c r="O42" s="679"/>
      <c r="P42" s="679"/>
      <c r="Q42" s="679"/>
      <c r="R42" s="679"/>
    </row>
    <row r="43" spans="1:8" ht="24.75" customHeight="1">
      <c r="A43" s="883" t="s">
        <v>22</v>
      </c>
      <c r="B43" s="860" t="s">
        <v>2</v>
      </c>
      <c r="C43" s="885" t="s">
        <v>1</v>
      </c>
      <c r="D43" s="887" t="s">
        <v>3</v>
      </c>
      <c r="E43" s="860" t="s">
        <v>1190</v>
      </c>
      <c r="F43" s="860" t="s">
        <v>469</v>
      </c>
      <c r="G43" s="891" t="s">
        <v>4</v>
      </c>
      <c r="H43" s="866" t="s">
        <v>20</v>
      </c>
    </row>
    <row r="44" spans="1:8" ht="22.5" customHeight="1">
      <c r="A44" s="884"/>
      <c r="B44" s="861"/>
      <c r="C44" s="886"/>
      <c r="D44" s="888"/>
      <c r="E44" s="861"/>
      <c r="F44" s="861"/>
      <c r="G44" s="892"/>
      <c r="H44" s="867"/>
    </row>
    <row r="45" spans="1:8" ht="19.5" customHeight="1">
      <c r="A45" s="687" t="s">
        <v>304</v>
      </c>
      <c r="B45" s="661">
        <v>613</v>
      </c>
      <c r="C45" s="662" t="s">
        <v>1184</v>
      </c>
      <c r="D45" s="661">
        <v>1993</v>
      </c>
      <c r="E45" s="661" t="s">
        <v>246</v>
      </c>
      <c r="F45" s="661" t="s">
        <v>324</v>
      </c>
      <c r="G45" s="709">
        <v>191</v>
      </c>
      <c r="H45" s="703">
        <v>723</v>
      </c>
    </row>
    <row r="46" spans="1:8" ht="19.5" customHeight="1">
      <c r="A46" s="684" t="s">
        <v>304</v>
      </c>
      <c r="B46" s="657">
        <v>115</v>
      </c>
      <c r="C46" s="658" t="s">
        <v>1186</v>
      </c>
      <c r="D46" s="657">
        <v>1994</v>
      </c>
      <c r="E46" s="657" t="s">
        <v>733</v>
      </c>
      <c r="F46" s="657" t="s">
        <v>324</v>
      </c>
      <c r="G46" s="708">
        <v>197</v>
      </c>
      <c r="H46" s="702">
        <v>776</v>
      </c>
    </row>
    <row r="47" spans="1:8" ht="19.5" customHeight="1">
      <c r="A47" s="684" t="s">
        <v>309</v>
      </c>
      <c r="B47" s="657">
        <v>626</v>
      </c>
      <c r="C47" s="658" t="s">
        <v>1182</v>
      </c>
      <c r="D47" s="657">
        <v>1993</v>
      </c>
      <c r="E47" s="657" t="s">
        <v>246</v>
      </c>
      <c r="F47" s="657" t="s">
        <v>324</v>
      </c>
      <c r="G47" s="708">
        <v>182</v>
      </c>
      <c r="H47" s="702">
        <v>644</v>
      </c>
    </row>
    <row r="48" spans="1:8" ht="19.5" customHeight="1">
      <c r="A48" s="684" t="s">
        <v>304</v>
      </c>
      <c r="B48" s="657">
        <v>117</v>
      </c>
      <c r="C48" s="658" t="s">
        <v>1189</v>
      </c>
      <c r="D48" s="657">
        <v>1993</v>
      </c>
      <c r="E48" s="657" t="s">
        <v>1188</v>
      </c>
      <c r="F48" s="657" t="s">
        <v>324</v>
      </c>
      <c r="G48" s="708">
        <v>194</v>
      </c>
      <c r="H48" s="702">
        <v>749</v>
      </c>
    </row>
    <row r="49" spans="1:8" ht="19.5" customHeight="1">
      <c r="A49" s="684" t="s">
        <v>304</v>
      </c>
      <c r="B49" s="657">
        <v>99</v>
      </c>
      <c r="C49" s="658" t="s">
        <v>1180</v>
      </c>
      <c r="D49" s="657">
        <v>1994</v>
      </c>
      <c r="E49" s="657" t="s">
        <v>245</v>
      </c>
      <c r="F49" s="657" t="s">
        <v>324</v>
      </c>
      <c r="G49" s="708">
        <v>191</v>
      </c>
      <c r="H49" s="702">
        <v>723</v>
      </c>
    </row>
    <row r="50" spans="1:26" ht="15" customHeight="1">
      <c r="A50" s="771"/>
      <c r="B50" s="769"/>
      <c r="C50" s="770"/>
      <c r="D50" s="769"/>
      <c r="E50" s="769"/>
      <c r="F50" s="769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7"/>
      <c r="R50" s="766"/>
      <c r="S50" s="765"/>
      <c r="T50" s="764"/>
      <c r="U50" s="764"/>
      <c r="V50" s="679"/>
      <c r="W50" s="762"/>
      <c r="X50" s="679"/>
      <c r="Z50" s="762"/>
    </row>
    <row r="51" spans="1:20" ht="30" customHeight="1">
      <c r="A51" s="679"/>
      <c r="B51" s="679"/>
      <c r="C51" s="680" t="s">
        <v>1195</v>
      </c>
      <c r="D51" s="679"/>
      <c r="E51" s="679"/>
      <c r="F51" s="679"/>
      <c r="G51" s="679"/>
      <c r="H51" s="679"/>
      <c r="I51" s="679"/>
      <c r="J51" s="679"/>
      <c r="K51" s="679"/>
      <c r="L51" s="679"/>
      <c r="M51" s="679"/>
      <c r="N51" s="679"/>
      <c r="O51" s="679"/>
      <c r="P51" s="679"/>
      <c r="Q51" s="679"/>
      <c r="R51" s="679"/>
      <c r="S51" s="679"/>
      <c r="T51" s="679"/>
    </row>
    <row r="52" spans="1:20" ht="17.25" customHeight="1">
      <c r="A52" s="674"/>
      <c r="B52" s="674"/>
      <c r="C52" s="678" t="s">
        <v>6</v>
      </c>
      <c r="D52" s="677"/>
      <c r="E52" s="674" t="s">
        <v>1146</v>
      </c>
      <c r="F52" s="676" t="s">
        <v>1139</v>
      </c>
      <c r="G52" s="675">
        <v>0.7673611111111112</v>
      </c>
      <c r="H52" s="674"/>
      <c r="I52" s="674"/>
      <c r="J52" s="707" t="s">
        <v>1145</v>
      </c>
      <c r="K52" s="706"/>
      <c r="L52" s="679"/>
      <c r="M52" s="679"/>
      <c r="N52" s="679"/>
      <c r="O52" s="679"/>
      <c r="P52" s="679"/>
      <c r="Q52" s="679"/>
      <c r="R52" s="679"/>
      <c r="S52" s="679"/>
      <c r="T52" s="679"/>
    </row>
    <row r="53" spans="1:18" ht="50.25" customHeight="1">
      <c r="A53" s="672" t="s">
        <v>5</v>
      </c>
      <c r="B53" s="669" t="s">
        <v>2</v>
      </c>
      <c r="C53" s="671" t="s">
        <v>1</v>
      </c>
      <c r="D53" s="670" t="s">
        <v>3</v>
      </c>
      <c r="E53" s="669" t="s">
        <v>1190</v>
      </c>
      <c r="F53" s="669" t="s">
        <v>469</v>
      </c>
      <c r="G53" s="668" t="s">
        <v>4</v>
      </c>
      <c r="H53" s="667" t="s">
        <v>22</v>
      </c>
      <c r="I53" s="705" t="s">
        <v>20</v>
      </c>
      <c r="K53" s="763"/>
      <c r="L53" s="679"/>
      <c r="M53" s="679"/>
      <c r="N53" s="679"/>
      <c r="O53" s="679"/>
      <c r="P53" s="679"/>
      <c r="Q53" s="679"/>
      <c r="R53" s="679"/>
    </row>
    <row r="54" spans="1:18" ht="19.5" customHeight="1">
      <c r="A54" s="687">
        <v>4</v>
      </c>
      <c r="B54" s="661">
        <v>117</v>
      </c>
      <c r="C54" s="662" t="s">
        <v>1189</v>
      </c>
      <c r="D54" s="661">
        <v>1993</v>
      </c>
      <c r="E54" s="661" t="s">
        <v>1188</v>
      </c>
      <c r="F54" s="661" t="s">
        <v>324</v>
      </c>
      <c r="G54" s="686">
        <v>50.15</v>
      </c>
      <c r="H54" s="661" t="s">
        <v>304</v>
      </c>
      <c r="I54" s="703">
        <v>808</v>
      </c>
      <c r="K54" s="701"/>
      <c r="L54" s="679"/>
      <c r="M54" s="679"/>
      <c r="N54" s="679"/>
      <c r="O54" s="679"/>
      <c r="P54" s="679"/>
      <c r="Q54" s="679"/>
      <c r="R54" s="679"/>
    </row>
    <row r="55" spans="1:18" ht="19.5" customHeight="1">
      <c r="A55" s="684">
        <v>3</v>
      </c>
      <c r="B55" s="657">
        <v>626</v>
      </c>
      <c r="C55" s="658" t="s">
        <v>1182</v>
      </c>
      <c r="D55" s="657">
        <v>1993</v>
      </c>
      <c r="E55" s="657" t="s">
        <v>246</v>
      </c>
      <c r="F55" s="657" t="s">
        <v>324</v>
      </c>
      <c r="G55" s="683">
        <v>52.57</v>
      </c>
      <c r="H55" s="657" t="s">
        <v>309</v>
      </c>
      <c r="I55" s="702">
        <v>700</v>
      </c>
      <c r="K55" s="701"/>
      <c r="L55" s="679"/>
      <c r="M55" s="679"/>
      <c r="N55" s="679"/>
      <c r="O55" s="679"/>
      <c r="P55" s="679"/>
      <c r="Q55" s="679"/>
      <c r="R55" s="679"/>
    </row>
    <row r="56" spans="1:18" ht="19.5" customHeight="1">
      <c r="A56" s="684">
        <v>6</v>
      </c>
      <c r="B56" s="657">
        <v>115</v>
      </c>
      <c r="C56" s="658" t="s">
        <v>1186</v>
      </c>
      <c r="D56" s="657">
        <v>1994</v>
      </c>
      <c r="E56" s="657" t="s">
        <v>733</v>
      </c>
      <c r="F56" s="657" t="s">
        <v>324</v>
      </c>
      <c r="G56" s="683">
        <v>54.19</v>
      </c>
      <c r="H56" s="657" t="s">
        <v>304</v>
      </c>
      <c r="I56" s="702">
        <v>632</v>
      </c>
      <c r="K56" s="701"/>
      <c r="L56" s="679"/>
      <c r="M56" s="679"/>
      <c r="N56" s="679"/>
      <c r="O56" s="679"/>
      <c r="P56" s="679"/>
      <c r="Q56" s="679"/>
      <c r="R56" s="679"/>
    </row>
    <row r="57" spans="1:18" ht="19.5" customHeight="1">
      <c r="A57" s="684">
        <v>7</v>
      </c>
      <c r="B57" s="657">
        <v>613</v>
      </c>
      <c r="C57" s="658" t="s">
        <v>1184</v>
      </c>
      <c r="D57" s="657">
        <v>1993</v>
      </c>
      <c r="E57" s="657" t="s">
        <v>246</v>
      </c>
      <c r="F57" s="657" t="s">
        <v>324</v>
      </c>
      <c r="G57" s="683">
        <v>54.41</v>
      </c>
      <c r="H57" s="657" t="s">
        <v>304</v>
      </c>
      <c r="I57" s="702">
        <v>623</v>
      </c>
      <c r="K57" s="701"/>
      <c r="L57" s="679"/>
      <c r="M57" s="679"/>
      <c r="N57" s="679"/>
      <c r="O57" s="679"/>
      <c r="P57" s="679"/>
      <c r="Q57" s="679"/>
      <c r="R57" s="679"/>
    </row>
    <row r="58" spans="1:18" ht="19.5" customHeight="1">
      <c r="A58" s="684">
        <v>5</v>
      </c>
      <c r="B58" s="657">
        <v>99</v>
      </c>
      <c r="C58" s="658" t="s">
        <v>1180</v>
      </c>
      <c r="D58" s="657">
        <v>1994</v>
      </c>
      <c r="E58" s="657" t="s">
        <v>245</v>
      </c>
      <c r="F58" s="657" t="s">
        <v>324</v>
      </c>
      <c r="G58" s="683" t="s">
        <v>766</v>
      </c>
      <c r="H58" s="657" t="s">
        <v>304</v>
      </c>
      <c r="I58" s="702">
        <v>0</v>
      </c>
      <c r="K58" s="701"/>
      <c r="L58" s="679"/>
      <c r="M58" s="679"/>
      <c r="N58" s="679"/>
      <c r="O58" s="679"/>
      <c r="P58" s="679"/>
      <c r="Q58" s="679"/>
      <c r="R58" s="679"/>
    </row>
    <row r="60" spans="1:13" ht="30" customHeight="1">
      <c r="A60" s="679"/>
      <c r="B60" s="679"/>
      <c r="C60" s="680" t="s">
        <v>1194</v>
      </c>
      <c r="D60" s="679"/>
      <c r="E60" s="679"/>
      <c r="F60" s="679"/>
      <c r="G60" s="679"/>
      <c r="H60" s="679"/>
      <c r="I60" s="679"/>
      <c r="J60" s="679"/>
      <c r="K60" s="679"/>
      <c r="L60" s="679"/>
      <c r="M60" s="679"/>
    </row>
    <row r="61" spans="1:13" ht="15" customHeight="1">
      <c r="A61" s="674"/>
      <c r="B61" s="674"/>
      <c r="C61" s="678" t="s">
        <v>6</v>
      </c>
      <c r="D61" s="677"/>
      <c r="E61" s="674" t="s">
        <v>1140</v>
      </c>
      <c r="F61" s="676" t="s">
        <v>1139</v>
      </c>
      <c r="G61" s="675">
        <v>0.375</v>
      </c>
      <c r="H61" s="674"/>
      <c r="I61" s="674"/>
      <c r="J61" s="707" t="s">
        <v>1145</v>
      </c>
      <c r="K61" s="706"/>
      <c r="L61" s="679"/>
      <c r="M61" s="679"/>
    </row>
    <row r="62" spans="1:11" ht="51" customHeight="1">
      <c r="A62" s="672" t="s">
        <v>5</v>
      </c>
      <c r="B62" s="669" t="s">
        <v>2</v>
      </c>
      <c r="C62" s="671" t="s">
        <v>1</v>
      </c>
      <c r="D62" s="670" t="s">
        <v>3</v>
      </c>
      <c r="E62" s="669" t="s">
        <v>1190</v>
      </c>
      <c r="F62" s="669" t="s">
        <v>469</v>
      </c>
      <c r="G62" s="668" t="s">
        <v>4</v>
      </c>
      <c r="H62" s="667" t="s">
        <v>22</v>
      </c>
      <c r="I62" s="705" t="s">
        <v>20</v>
      </c>
      <c r="K62" s="763"/>
    </row>
    <row r="63" spans="1:11" ht="19.5" customHeight="1">
      <c r="A63" s="687">
        <v>4</v>
      </c>
      <c r="B63" s="661">
        <v>117</v>
      </c>
      <c r="C63" s="662" t="s">
        <v>1189</v>
      </c>
      <c r="D63" s="661">
        <v>1993</v>
      </c>
      <c r="E63" s="661" t="s">
        <v>1188</v>
      </c>
      <c r="F63" s="661" t="s">
        <v>324</v>
      </c>
      <c r="G63" s="686">
        <v>14.91</v>
      </c>
      <c r="H63" s="661" t="s">
        <v>304</v>
      </c>
      <c r="I63" s="703">
        <v>860</v>
      </c>
      <c r="K63" s="701"/>
    </row>
    <row r="64" spans="1:11" ht="19.5" customHeight="1">
      <c r="A64" s="684">
        <v>3</v>
      </c>
      <c r="B64" s="657">
        <v>613</v>
      </c>
      <c r="C64" s="658" t="s">
        <v>1184</v>
      </c>
      <c r="D64" s="657">
        <v>1993</v>
      </c>
      <c r="E64" s="657" t="s">
        <v>246</v>
      </c>
      <c r="F64" s="657" t="s">
        <v>324</v>
      </c>
      <c r="G64" s="683">
        <v>15.99</v>
      </c>
      <c r="H64" s="657" t="s">
        <v>304</v>
      </c>
      <c r="I64" s="702">
        <v>734</v>
      </c>
      <c r="K64" s="701"/>
    </row>
    <row r="65" spans="1:11" ht="19.5" customHeight="1">
      <c r="A65" s="684">
        <v>6</v>
      </c>
      <c r="B65" s="657">
        <v>115</v>
      </c>
      <c r="C65" s="658" t="s">
        <v>1186</v>
      </c>
      <c r="D65" s="657">
        <v>1994</v>
      </c>
      <c r="E65" s="657" t="s">
        <v>733</v>
      </c>
      <c r="F65" s="657" t="s">
        <v>324</v>
      </c>
      <c r="G65" s="683">
        <v>16.14</v>
      </c>
      <c r="H65" s="657" t="s">
        <v>304</v>
      </c>
      <c r="I65" s="702">
        <v>717</v>
      </c>
      <c r="K65" s="701"/>
    </row>
    <row r="66" spans="1:11" ht="19.5" customHeight="1">
      <c r="A66" s="684">
        <v>5</v>
      </c>
      <c r="B66" s="657">
        <v>626</v>
      </c>
      <c r="C66" s="658" t="s">
        <v>1182</v>
      </c>
      <c r="D66" s="657">
        <v>1993</v>
      </c>
      <c r="E66" s="657" t="s">
        <v>246</v>
      </c>
      <c r="F66" s="657" t="s">
        <v>324</v>
      </c>
      <c r="G66" s="683">
        <v>17.41</v>
      </c>
      <c r="H66" s="657" t="s">
        <v>309</v>
      </c>
      <c r="I66" s="702">
        <v>582</v>
      </c>
      <c r="K66" s="701"/>
    </row>
    <row r="67" spans="1:11" ht="19.5" customHeight="1">
      <c r="A67" s="684">
        <v>7</v>
      </c>
      <c r="B67" s="657">
        <v>99</v>
      </c>
      <c r="C67" s="658" t="s">
        <v>1180</v>
      </c>
      <c r="D67" s="657">
        <v>1994</v>
      </c>
      <c r="E67" s="657" t="s">
        <v>245</v>
      </c>
      <c r="F67" s="657" t="s">
        <v>324</v>
      </c>
      <c r="G67" s="683" t="s">
        <v>766</v>
      </c>
      <c r="H67" s="657" t="s">
        <v>304</v>
      </c>
      <c r="I67" s="702">
        <v>0</v>
      </c>
      <c r="K67" s="701"/>
    </row>
    <row r="68" spans="1:20" ht="12.75">
      <c r="A68" s="679"/>
      <c r="B68" s="679"/>
      <c r="C68" s="679"/>
      <c r="D68" s="679"/>
      <c r="E68" s="679"/>
      <c r="F68" s="679"/>
      <c r="G68" s="679"/>
      <c r="H68" s="679"/>
      <c r="I68" s="679"/>
      <c r="J68" s="679"/>
      <c r="K68" s="679"/>
      <c r="L68" s="679"/>
      <c r="M68" s="679"/>
      <c r="N68" s="679"/>
      <c r="O68" s="679"/>
      <c r="P68" s="679"/>
      <c r="Q68" s="679"/>
      <c r="R68" s="679"/>
      <c r="S68" s="679"/>
      <c r="T68" s="679"/>
    </row>
    <row r="69" spans="1:20" ht="30" customHeight="1">
      <c r="A69" s="695"/>
      <c r="B69" s="695"/>
      <c r="C69" s="680" t="s">
        <v>1193</v>
      </c>
      <c r="D69" s="695"/>
      <c r="E69" s="695"/>
      <c r="F69" s="695"/>
      <c r="G69" s="695"/>
      <c r="H69" s="695"/>
      <c r="I69" s="695"/>
      <c r="J69" s="695"/>
      <c r="K69" s="695"/>
      <c r="L69" s="695"/>
      <c r="M69" s="695"/>
      <c r="N69" s="679"/>
      <c r="O69" s="679"/>
      <c r="P69" s="679"/>
      <c r="Q69" s="679"/>
      <c r="R69" s="679"/>
      <c r="S69" s="679"/>
      <c r="T69" s="679"/>
    </row>
    <row r="70" spans="1:20" ht="15">
      <c r="A70" s="692"/>
      <c r="B70" s="692"/>
      <c r="C70" s="694"/>
      <c r="D70" s="693"/>
      <c r="E70" s="674" t="s">
        <v>1140</v>
      </c>
      <c r="F70" s="676" t="s">
        <v>1139</v>
      </c>
      <c r="G70" s="675">
        <v>0.40625</v>
      </c>
      <c r="H70" s="692"/>
      <c r="I70" s="692"/>
      <c r="J70" s="692"/>
      <c r="K70" s="692"/>
      <c r="L70" s="700"/>
      <c r="M70" s="700"/>
      <c r="N70" s="679"/>
      <c r="O70" s="679"/>
      <c r="P70" s="679"/>
      <c r="Q70" s="679"/>
      <c r="R70" s="679"/>
      <c r="S70" s="679"/>
      <c r="T70" s="679"/>
    </row>
    <row r="71" spans="1:20" ht="22.5" customHeight="1">
      <c r="A71" s="889" t="s">
        <v>22</v>
      </c>
      <c r="B71" s="860" t="s">
        <v>2</v>
      </c>
      <c r="C71" s="885" t="s">
        <v>1</v>
      </c>
      <c r="D71" s="887" t="s">
        <v>3</v>
      </c>
      <c r="E71" s="860" t="s">
        <v>1190</v>
      </c>
      <c r="F71" s="860" t="s">
        <v>469</v>
      </c>
      <c r="G71" s="882" t="s">
        <v>10</v>
      </c>
      <c r="H71" s="882"/>
      <c r="I71" s="862"/>
      <c r="J71" s="864" t="s">
        <v>4</v>
      </c>
      <c r="K71" s="866" t="s">
        <v>20</v>
      </c>
      <c r="M71" s="665"/>
      <c r="N71" s="679"/>
      <c r="O71" s="679"/>
      <c r="P71" s="679"/>
      <c r="Q71" s="679"/>
      <c r="R71" s="679"/>
      <c r="S71" s="679"/>
      <c r="T71" s="679"/>
    </row>
    <row r="72" spans="1:20" ht="22.5" customHeight="1">
      <c r="A72" s="890"/>
      <c r="B72" s="861"/>
      <c r="C72" s="886"/>
      <c r="D72" s="888"/>
      <c r="E72" s="861"/>
      <c r="F72" s="861"/>
      <c r="G72" s="690">
        <v>1</v>
      </c>
      <c r="H72" s="690">
        <v>2</v>
      </c>
      <c r="I72" s="689">
        <v>3</v>
      </c>
      <c r="J72" s="865"/>
      <c r="K72" s="867"/>
      <c r="M72" s="762"/>
      <c r="N72" s="679"/>
      <c r="O72" s="679"/>
      <c r="P72" s="679"/>
      <c r="Q72" s="679"/>
      <c r="R72" s="679"/>
      <c r="S72" s="679"/>
      <c r="T72" s="679"/>
    </row>
    <row r="73" spans="1:20" ht="19.5" customHeight="1">
      <c r="A73" s="687" t="s">
        <v>309</v>
      </c>
      <c r="B73" s="661">
        <v>626</v>
      </c>
      <c r="C73" s="662" t="s">
        <v>1182</v>
      </c>
      <c r="D73" s="661">
        <v>1993</v>
      </c>
      <c r="E73" s="661" t="s">
        <v>246</v>
      </c>
      <c r="F73" s="661" t="s">
        <v>324</v>
      </c>
      <c r="G73" s="686">
        <v>43.59</v>
      </c>
      <c r="H73" s="686" t="s">
        <v>810</v>
      </c>
      <c r="I73" s="686" t="s">
        <v>810</v>
      </c>
      <c r="J73" s="686">
        <v>43.59</v>
      </c>
      <c r="K73" s="703">
        <v>738</v>
      </c>
      <c r="M73" s="701"/>
      <c r="N73" s="679"/>
      <c r="O73" s="679"/>
      <c r="P73" s="679"/>
      <c r="Q73" s="679"/>
      <c r="R73" s="679"/>
      <c r="S73" s="679"/>
      <c r="T73" s="679"/>
    </row>
    <row r="74" spans="1:20" ht="19.5" customHeight="1">
      <c r="A74" s="684" t="s">
        <v>304</v>
      </c>
      <c r="B74" s="657">
        <v>115</v>
      </c>
      <c r="C74" s="658" t="s">
        <v>1186</v>
      </c>
      <c r="D74" s="657">
        <v>1994</v>
      </c>
      <c r="E74" s="657" t="s">
        <v>733</v>
      </c>
      <c r="F74" s="657" t="s">
        <v>324</v>
      </c>
      <c r="G74" s="683" t="s">
        <v>810</v>
      </c>
      <c r="H74" s="683" t="s">
        <v>810</v>
      </c>
      <c r="I74" s="683">
        <v>28.42</v>
      </c>
      <c r="J74" s="683">
        <v>28.42</v>
      </c>
      <c r="K74" s="702">
        <v>433</v>
      </c>
      <c r="M74" s="701"/>
      <c r="N74" s="679"/>
      <c r="O74" s="679"/>
      <c r="P74" s="679"/>
      <c r="Q74" s="679"/>
      <c r="R74" s="679"/>
      <c r="S74" s="679"/>
      <c r="T74" s="679"/>
    </row>
    <row r="75" spans="1:20" ht="19.5" customHeight="1">
      <c r="A75" s="684" t="s">
        <v>304</v>
      </c>
      <c r="B75" s="657">
        <v>613</v>
      </c>
      <c r="C75" s="658" t="s">
        <v>1184</v>
      </c>
      <c r="D75" s="657">
        <v>1993</v>
      </c>
      <c r="E75" s="657" t="s">
        <v>246</v>
      </c>
      <c r="F75" s="657" t="s">
        <v>324</v>
      </c>
      <c r="G75" s="683">
        <v>33.8</v>
      </c>
      <c r="H75" s="683" t="s">
        <v>810</v>
      </c>
      <c r="I75" s="683">
        <v>30.9</v>
      </c>
      <c r="J75" s="683">
        <v>33.8</v>
      </c>
      <c r="K75" s="702">
        <v>540</v>
      </c>
      <c r="M75" s="701"/>
      <c r="N75" s="679"/>
      <c r="O75" s="679"/>
      <c r="P75" s="679"/>
      <c r="Q75" s="679"/>
      <c r="R75" s="679"/>
      <c r="S75" s="679"/>
      <c r="T75" s="679"/>
    </row>
    <row r="76" spans="1:20" ht="19.5" customHeight="1">
      <c r="A76" s="684" t="s">
        <v>304</v>
      </c>
      <c r="B76" s="657">
        <v>117</v>
      </c>
      <c r="C76" s="658" t="s">
        <v>1189</v>
      </c>
      <c r="D76" s="657">
        <v>1993</v>
      </c>
      <c r="E76" s="657" t="s">
        <v>1188</v>
      </c>
      <c r="F76" s="657" t="s">
        <v>324</v>
      </c>
      <c r="G76" s="683">
        <v>35.22</v>
      </c>
      <c r="H76" s="683" t="s">
        <v>810</v>
      </c>
      <c r="I76" s="683">
        <v>35.66</v>
      </c>
      <c r="J76" s="683">
        <v>35.66</v>
      </c>
      <c r="K76" s="702">
        <v>577</v>
      </c>
      <c r="M76" s="701"/>
      <c r="N76" s="679"/>
      <c r="O76" s="679"/>
      <c r="P76" s="679"/>
      <c r="Q76" s="679"/>
      <c r="R76" s="679"/>
      <c r="S76" s="679"/>
      <c r="T76" s="679"/>
    </row>
    <row r="77" spans="1:20" ht="19.5" customHeight="1">
      <c r="A77" s="684" t="s">
        <v>304</v>
      </c>
      <c r="B77" s="657">
        <v>99</v>
      </c>
      <c r="C77" s="658" t="s">
        <v>1180</v>
      </c>
      <c r="D77" s="657">
        <v>1994</v>
      </c>
      <c r="E77" s="657" t="s">
        <v>245</v>
      </c>
      <c r="F77" s="657" t="s">
        <v>324</v>
      </c>
      <c r="G77" s="683"/>
      <c r="H77" s="683"/>
      <c r="I77" s="683"/>
      <c r="J77" s="683" t="s">
        <v>766</v>
      </c>
      <c r="K77" s="702">
        <v>0</v>
      </c>
      <c r="M77" s="701"/>
      <c r="N77" s="679"/>
      <c r="O77" s="679"/>
      <c r="P77" s="679"/>
      <c r="Q77" s="679"/>
      <c r="R77" s="679"/>
      <c r="S77" s="679"/>
      <c r="T77" s="679"/>
    </row>
    <row r="79" spans="1:20" ht="30" customHeight="1">
      <c r="A79" s="695"/>
      <c r="B79" s="695"/>
      <c r="C79" s="680" t="s">
        <v>1192</v>
      </c>
      <c r="D79" s="695"/>
      <c r="E79" s="695"/>
      <c r="F79" s="695"/>
      <c r="G79" s="695"/>
      <c r="H79" s="695"/>
      <c r="I79" s="695"/>
      <c r="J79" s="695"/>
      <c r="K79" s="695"/>
      <c r="L79" s="695"/>
      <c r="M79" s="695"/>
      <c r="N79" s="679"/>
      <c r="O79" s="679"/>
      <c r="P79" s="679"/>
      <c r="Q79" s="679"/>
      <c r="R79" s="679"/>
      <c r="S79" s="679"/>
      <c r="T79" s="679"/>
    </row>
    <row r="80" spans="1:18" ht="18.75" customHeight="1">
      <c r="A80" s="692"/>
      <c r="B80" s="692"/>
      <c r="C80" s="694"/>
      <c r="D80" s="693"/>
      <c r="E80" s="674" t="s">
        <v>1140</v>
      </c>
      <c r="F80" s="676" t="s">
        <v>1139</v>
      </c>
      <c r="G80" s="675">
        <v>0.4479166666666667</v>
      </c>
      <c r="H80" s="692"/>
      <c r="I80" s="692"/>
      <c r="J80" s="692"/>
      <c r="K80" s="692"/>
      <c r="L80" s="679"/>
      <c r="M80" s="679"/>
      <c r="N80" s="679"/>
      <c r="O80" s="679"/>
      <c r="P80" s="679"/>
      <c r="Q80" s="679"/>
      <c r="R80" s="679"/>
    </row>
    <row r="81" spans="1:8" ht="24.75" customHeight="1">
      <c r="A81" s="883" t="s">
        <v>22</v>
      </c>
      <c r="B81" s="860" t="s">
        <v>2</v>
      </c>
      <c r="C81" s="885" t="s">
        <v>1</v>
      </c>
      <c r="D81" s="887" t="s">
        <v>3</v>
      </c>
      <c r="E81" s="860" t="s">
        <v>1190</v>
      </c>
      <c r="F81" s="860" t="s">
        <v>469</v>
      </c>
      <c r="G81" s="891" t="s">
        <v>4</v>
      </c>
      <c r="H81" s="866" t="s">
        <v>20</v>
      </c>
    </row>
    <row r="82" spans="1:8" ht="22.5" customHeight="1">
      <c r="A82" s="884"/>
      <c r="B82" s="861"/>
      <c r="C82" s="886"/>
      <c r="D82" s="888"/>
      <c r="E82" s="861"/>
      <c r="F82" s="861"/>
      <c r="G82" s="892"/>
      <c r="H82" s="867"/>
    </row>
    <row r="83" spans="1:8" ht="19.5" customHeight="1">
      <c r="A83" s="687" t="s">
        <v>309</v>
      </c>
      <c r="B83" s="661">
        <v>626</v>
      </c>
      <c r="C83" s="662" t="s">
        <v>1182</v>
      </c>
      <c r="D83" s="661">
        <v>1993</v>
      </c>
      <c r="E83" s="661" t="s">
        <v>246</v>
      </c>
      <c r="F83" s="661" t="s">
        <v>324</v>
      </c>
      <c r="G83" s="709">
        <v>400</v>
      </c>
      <c r="H83" s="703">
        <v>617</v>
      </c>
    </row>
    <row r="84" spans="1:8" ht="19.5" customHeight="1">
      <c r="A84" s="684" t="s">
        <v>304</v>
      </c>
      <c r="B84" s="657">
        <v>117</v>
      </c>
      <c r="C84" s="658" t="s">
        <v>1189</v>
      </c>
      <c r="D84" s="657">
        <v>1993</v>
      </c>
      <c r="E84" s="657" t="s">
        <v>1188</v>
      </c>
      <c r="F84" s="657" t="s">
        <v>324</v>
      </c>
      <c r="G84" s="708">
        <v>420</v>
      </c>
      <c r="H84" s="702">
        <v>673</v>
      </c>
    </row>
    <row r="85" spans="1:8" ht="19.5" customHeight="1">
      <c r="A85" s="684" t="s">
        <v>304</v>
      </c>
      <c r="B85" s="657">
        <v>99</v>
      </c>
      <c r="C85" s="658" t="s">
        <v>1180</v>
      </c>
      <c r="D85" s="657">
        <v>1994</v>
      </c>
      <c r="E85" s="657" t="s">
        <v>245</v>
      </c>
      <c r="F85" s="657" t="s">
        <v>324</v>
      </c>
      <c r="G85" s="708" t="s">
        <v>766</v>
      </c>
      <c r="H85" s="702">
        <v>0</v>
      </c>
    </row>
    <row r="86" spans="1:8" ht="19.5" customHeight="1">
      <c r="A86" s="684" t="s">
        <v>304</v>
      </c>
      <c r="B86" s="657">
        <v>613</v>
      </c>
      <c r="C86" s="658" t="s">
        <v>1184</v>
      </c>
      <c r="D86" s="657">
        <v>1993</v>
      </c>
      <c r="E86" s="657" t="s">
        <v>246</v>
      </c>
      <c r="F86" s="657" t="s">
        <v>324</v>
      </c>
      <c r="G86" s="708">
        <v>380</v>
      </c>
      <c r="H86" s="702">
        <v>562</v>
      </c>
    </row>
    <row r="87" spans="1:8" ht="19.5" customHeight="1">
      <c r="A87" s="684" t="s">
        <v>304</v>
      </c>
      <c r="B87" s="657">
        <v>115</v>
      </c>
      <c r="C87" s="658" t="s">
        <v>1186</v>
      </c>
      <c r="D87" s="657">
        <v>1994</v>
      </c>
      <c r="E87" s="657" t="s">
        <v>733</v>
      </c>
      <c r="F87" s="657" t="s">
        <v>324</v>
      </c>
      <c r="G87" s="708">
        <v>410</v>
      </c>
      <c r="H87" s="702">
        <v>645</v>
      </c>
    </row>
    <row r="88" spans="1:20" ht="12.75">
      <c r="A88" s="679"/>
      <c r="B88" s="679"/>
      <c r="C88" s="679"/>
      <c r="D88" s="679"/>
      <c r="E88" s="679"/>
      <c r="F88" s="679"/>
      <c r="G88" s="679"/>
      <c r="H88" s="679"/>
      <c r="I88" s="679"/>
      <c r="J88" s="679"/>
      <c r="K88" s="679"/>
      <c r="L88" s="679"/>
      <c r="M88" s="679"/>
      <c r="N88" s="679"/>
      <c r="O88" s="679"/>
      <c r="P88" s="679"/>
      <c r="Q88" s="679"/>
      <c r="R88" s="679"/>
      <c r="S88" s="679"/>
      <c r="T88" s="679"/>
    </row>
    <row r="89" spans="1:20" ht="30" customHeight="1">
      <c r="A89" s="695"/>
      <c r="B89" s="695"/>
      <c r="C89" s="680" t="s">
        <v>1142</v>
      </c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79"/>
      <c r="O89" s="679"/>
      <c r="P89" s="679"/>
      <c r="Q89" s="679"/>
      <c r="R89" s="679"/>
      <c r="S89" s="679"/>
      <c r="T89" s="679"/>
    </row>
    <row r="90" spans="1:20" ht="15">
      <c r="A90" s="692"/>
      <c r="B90" s="692"/>
      <c r="C90" s="694"/>
      <c r="D90" s="693"/>
      <c r="E90" s="674" t="s">
        <v>1140</v>
      </c>
      <c r="F90" s="676" t="s">
        <v>1139</v>
      </c>
      <c r="G90" s="675">
        <v>0.4895833333333333</v>
      </c>
      <c r="H90" s="692"/>
      <c r="I90" s="692"/>
      <c r="J90" s="692"/>
      <c r="K90" s="692"/>
      <c r="L90" s="700"/>
      <c r="M90" s="700"/>
      <c r="N90" s="679"/>
      <c r="O90" s="679"/>
      <c r="P90" s="679"/>
      <c r="Q90" s="679"/>
      <c r="R90" s="679"/>
      <c r="S90" s="679"/>
      <c r="T90" s="679"/>
    </row>
    <row r="91" spans="1:20" ht="22.5" customHeight="1">
      <c r="A91" s="889" t="s">
        <v>22</v>
      </c>
      <c r="B91" s="860" t="s">
        <v>2</v>
      </c>
      <c r="C91" s="885" t="s">
        <v>1</v>
      </c>
      <c r="D91" s="887" t="s">
        <v>3</v>
      </c>
      <c r="E91" s="860" t="s">
        <v>1190</v>
      </c>
      <c r="F91" s="860" t="s">
        <v>469</v>
      </c>
      <c r="G91" s="882" t="s">
        <v>10</v>
      </c>
      <c r="H91" s="882"/>
      <c r="I91" s="862"/>
      <c r="J91" s="864" t="s">
        <v>4</v>
      </c>
      <c r="K91" s="866" t="s">
        <v>20</v>
      </c>
      <c r="M91" s="665"/>
      <c r="N91" s="679"/>
      <c r="O91" s="679"/>
      <c r="P91" s="679"/>
      <c r="Q91" s="679"/>
      <c r="R91" s="679"/>
      <c r="S91" s="679"/>
      <c r="T91" s="679"/>
    </row>
    <row r="92" spans="1:20" ht="22.5" customHeight="1">
      <c r="A92" s="890"/>
      <c r="B92" s="861"/>
      <c r="C92" s="886"/>
      <c r="D92" s="888"/>
      <c r="E92" s="861"/>
      <c r="F92" s="861"/>
      <c r="G92" s="690">
        <v>1</v>
      </c>
      <c r="H92" s="690">
        <v>2</v>
      </c>
      <c r="I92" s="689">
        <v>3</v>
      </c>
      <c r="J92" s="865"/>
      <c r="K92" s="867"/>
      <c r="M92" s="762"/>
      <c r="N92" s="679"/>
      <c r="O92" s="679"/>
      <c r="P92" s="679"/>
      <c r="Q92" s="679"/>
      <c r="R92" s="679"/>
      <c r="S92" s="679"/>
      <c r="T92" s="679"/>
    </row>
    <row r="93" spans="1:20" ht="19.5" customHeight="1">
      <c r="A93" s="687" t="s">
        <v>304</v>
      </c>
      <c r="B93" s="661">
        <v>613</v>
      </c>
      <c r="C93" s="662" t="s">
        <v>1184</v>
      </c>
      <c r="D93" s="661">
        <v>1993</v>
      </c>
      <c r="E93" s="661" t="s">
        <v>246</v>
      </c>
      <c r="F93" s="661" t="s">
        <v>324</v>
      </c>
      <c r="G93" s="686">
        <v>45.15</v>
      </c>
      <c r="H93" s="686" t="s">
        <v>874</v>
      </c>
      <c r="I93" s="686">
        <v>44.63</v>
      </c>
      <c r="J93" s="686">
        <v>44.63</v>
      </c>
      <c r="K93" s="703">
        <v>510</v>
      </c>
      <c r="M93" s="701"/>
      <c r="N93" s="679"/>
      <c r="O93" s="679"/>
      <c r="P93" s="679"/>
      <c r="Q93" s="679"/>
      <c r="R93" s="679"/>
      <c r="S93" s="679"/>
      <c r="T93" s="679"/>
    </row>
    <row r="94" spans="1:20" ht="19.5" customHeight="1">
      <c r="A94" s="684" t="s">
        <v>304</v>
      </c>
      <c r="B94" s="657">
        <v>99</v>
      </c>
      <c r="C94" s="658" t="s">
        <v>1180</v>
      </c>
      <c r="D94" s="657">
        <v>1994</v>
      </c>
      <c r="E94" s="657" t="s">
        <v>245</v>
      </c>
      <c r="F94" s="657" t="s">
        <v>324</v>
      </c>
      <c r="G94" s="683"/>
      <c r="H94" s="683"/>
      <c r="I94" s="683"/>
      <c r="J94" s="683" t="s">
        <v>766</v>
      </c>
      <c r="K94" s="702">
        <v>0</v>
      </c>
      <c r="M94" s="701"/>
      <c r="N94" s="679"/>
      <c r="O94" s="679"/>
      <c r="P94" s="679"/>
      <c r="Q94" s="679"/>
      <c r="R94" s="679"/>
      <c r="S94" s="679"/>
      <c r="T94" s="679"/>
    </row>
    <row r="95" spans="1:20" ht="19.5" customHeight="1">
      <c r="A95" s="684" t="s">
        <v>304</v>
      </c>
      <c r="B95" s="657">
        <v>117</v>
      </c>
      <c r="C95" s="658" t="s">
        <v>1189</v>
      </c>
      <c r="D95" s="657">
        <v>1993</v>
      </c>
      <c r="E95" s="657" t="s">
        <v>1188</v>
      </c>
      <c r="F95" s="657" t="s">
        <v>324</v>
      </c>
      <c r="G95" s="683">
        <v>37.5</v>
      </c>
      <c r="H95" s="683">
        <v>42.82</v>
      </c>
      <c r="I95" s="683">
        <v>45.35</v>
      </c>
      <c r="J95" s="683">
        <v>45.35</v>
      </c>
      <c r="K95" s="702">
        <v>520</v>
      </c>
      <c r="M95" s="701"/>
      <c r="N95" s="679"/>
      <c r="O95" s="679"/>
      <c r="P95" s="679"/>
      <c r="Q95" s="679"/>
      <c r="R95" s="679"/>
      <c r="S95" s="679"/>
      <c r="T95" s="679"/>
    </row>
    <row r="96" spans="1:20" ht="19.5" customHeight="1">
      <c r="A96" s="684" t="s">
        <v>309</v>
      </c>
      <c r="B96" s="657">
        <v>626</v>
      </c>
      <c r="C96" s="658" t="s">
        <v>1182</v>
      </c>
      <c r="D96" s="657">
        <v>1993</v>
      </c>
      <c r="E96" s="657" t="s">
        <v>246</v>
      </c>
      <c r="F96" s="657" t="s">
        <v>324</v>
      </c>
      <c r="G96" s="683">
        <v>45.23</v>
      </c>
      <c r="H96" s="683">
        <v>48.18</v>
      </c>
      <c r="I96" s="683">
        <v>45.19</v>
      </c>
      <c r="J96" s="683">
        <v>48.18</v>
      </c>
      <c r="K96" s="702">
        <v>562</v>
      </c>
      <c r="M96" s="701"/>
      <c r="N96" s="679"/>
      <c r="O96" s="679"/>
      <c r="P96" s="679"/>
      <c r="Q96" s="679"/>
      <c r="R96" s="679"/>
      <c r="S96" s="679"/>
      <c r="T96" s="679"/>
    </row>
    <row r="97" spans="1:20" ht="19.5" customHeight="1">
      <c r="A97" s="684" t="s">
        <v>304</v>
      </c>
      <c r="B97" s="657">
        <v>115</v>
      </c>
      <c r="C97" s="658" t="s">
        <v>1186</v>
      </c>
      <c r="D97" s="657">
        <v>1994</v>
      </c>
      <c r="E97" s="657" t="s">
        <v>733</v>
      </c>
      <c r="F97" s="657" t="s">
        <v>324</v>
      </c>
      <c r="G97" s="683">
        <v>46.24</v>
      </c>
      <c r="H97" s="683">
        <v>44.7</v>
      </c>
      <c r="I97" s="683">
        <v>49.64</v>
      </c>
      <c r="J97" s="683">
        <v>49.64</v>
      </c>
      <c r="K97" s="702">
        <v>583</v>
      </c>
      <c r="M97" s="701"/>
      <c r="N97" s="679"/>
      <c r="O97" s="679"/>
      <c r="P97" s="679"/>
      <c r="Q97" s="679"/>
      <c r="R97" s="679"/>
      <c r="S97" s="679"/>
      <c r="T97" s="679"/>
    </row>
    <row r="99" spans="1:13" ht="30" customHeight="1">
      <c r="A99" s="679"/>
      <c r="B99" s="679"/>
      <c r="C99" s="680" t="s">
        <v>1191</v>
      </c>
      <c r="D99" s="679"/>
      <c r="E99" s="679"/>
      <c r="F99" s="679"/>
      <c r="G99" s="679"/>
      <c r="H99" s="679"/>
      <c r="I99" s="679"/>
      <c r="J99" s="679"/>
      <c r="K99" s="679"/>
      <c r="L99" s="679"/>
      <c r="M99" s="679"/>
    </row>
    <row r="100" spans="1:13" ht="17.25" customHeight="1">
      <c r="A100" s="674"/>
      <c r="B100" s="674"/>
      <c r="C100" s="678" t="s">
        <v>6</v>
      </c>
      <c r="D100" s="677"/>
      <c r="E100" s="674" t="s">
        <v>1140</v>
      </c>
      <c r="F100" s="676" t="s">
        <v>1139</v>
      </c>
      <c r="G100" s="675">
        <v>0.5416666666666666</v>
      </c>
      <c r="H100" s="674"/>
      <c r="I100" s="674"/>
      <c r="J100" s="673"/>
      <c r="K100" s="673"/>
      <c r="L100" s="679"/>
      <c r="M100" s="679"/>
    </row>
    <row r="101" spans="1:13" ht="54" customHeight="1">
      <c r="A101" s="672" t="s">
        <v>5</v>
      </c>
      <c r="B101" s="669" t="s">
        <v>2</v>
      </c>
      <c r="C101" s="671" t="s">
        <v>1</v>
      </c>
      <c r="D101" s="670" t="s">
        <v>3</v>
      </c>
      <c r="E101" s="669" t="s">
        <v>1190</v>
      </c>
      <c r="F101" s="669" t="s">
        <v>469</v>
      </c>
      <c r="G101" s="668" t="s">
        <v>4</v>
      </c>
      <c r="H101" s="667" t="s">
        <v>1138</v>
      </c>
      <c r="I101" s="667" t="s">
        <v>22</v>
      </c>
      <c r="J101" s="666" t="s">
        <v>20</v>
      </c>
      <c r="K101" s="665"/>
      <c r="L101" s="713"/>
      <c r="M101" s="713"/>
    </row>
    <row r="102" spans="1:13" ht="19.5" customHeight="1">
      <c r="A102" s="687">
        <v>1</v>
      </c>
      <c r="B102" s="661">
        <v>117</v>
      </c>
      <c r="C102" s="662" t="s">
        <v>1189</v>
      </c>
      <c r="D102" s="661">
        <v>1993</v>
      </c>
      <c r="E102" s="661" t="s">
        <v>1188</v>
      </c>
      <c r="F102" s="661" t="s">
        <v>324</v>
      </c>
      <c r="G102" s="661" t="s">
        <v>1187</v>
      </c>
      <c r="H102" s="661"/>
      <c r="I102" s="661" t="s">
        <v>304</v>
      </c>
      <c r="J102" s="703">
        <v>700</v>
      </c>
      <c r="K102" s="701"/>
      <c r="L102" s="713"/>
      <c r="M102" s="713"/>
    </row>
    <row r="103" spans="1:13" ht="19.5" customHeight="1">
      <c r="A103" s="684">
        <v>3</v>
      </c>
      <c r="B103" s="657">
        <v>115</v>
      </c>
      <c r="C103" s="658" t="s">
        <v>1186</v>
      </c>
      <c r="D103" s="657">
        <v>1994</v>
      </c>
      <c r="E103" s="657" t="s">
        <v>733</v>
      </c>
      <c r="F103" s="657" t="s">
        <v>324</v>
      </c>
      <c r="G103" s="657" t="s">
        <v>1185</v>
      </c>
      <c r="H103" s="657"/>
      <c r="I103" s="657" t="s">
        <v>304</v>
      </c>
      <c r="J103" s="702">
        <v>700</v>
      </c>
      <c r="K103" s="701"/>
      <c r="L103" s="713"/>
      <c r="M103" s="713"/>
    </row>
    <row r="104" spans="1:13" ht="19.5" customHeight="1">
      <c r="A104" s="684">
        <v>4</v>
      </c>
      <c r="B104" s="657">
        <v>613</v>
      </c>
      <c r="C104" s="658" t="s">
        <v>1184</v>
      </c>
      <c r="D104" s="657">
        <v>1993</v>
      </c>
      <c r="E104" s="657" t="s">
        <v>246</v>
      </c>
      <c r="F104" s="657" t="s">
        <v>324</v>
      </c>
      <c r="G104" s="657" t="s">
        <v>1183</v>
      </c>
      <c r="H104" s="657"/>
      <c r="I104" s="657" t="s">
        <v>304</v>
      </c>
      <c r="J104" s="702">
        <v>684</v>
      </c>
      <c r="K104" s="701"/>
      <c r="L104" s="713"/>
      <c r="M104" s="713"/>
    </row>
    <row r="105" spans="1:13" ht="19.5" customHeight="1">
      <c r="A105" s="684">
        <v>2</v>
      </c>
      <c r="B105" s="657">
        <v>626</v>
      </c>
      <c r="C105" s="658" t="s">
        <v>1182</v>
      </c>
      <c r="D105" s="657">
        <v>1993</v>
      </c>
      <c r="E105" s="657" t="s">
        <v>246</v>
      </c>
      <c r="F105" s="657" t="s">
        <v>324</v>
      </c>
      <c r="G105" s="657" t="s">
        <v>1181</v>
      </c>
      <c r="H105" s="657"/>
      <c r="I105" s="657" t="s">
        <v>309</v>
      </c>
      <c r="J105" s="702">
        <v>602</v>
      </c>
      <c r="K105" s="701"/>
      <c r="L105" s="713"/>
      <c r="M105" s="713"/>
    </row>
    <row r="106" spans="1:13" ht="19.5" customHeight="1">
      <c r="A106" s="684">
        <v>5</v>
      </c>
      <c r="B106" s="657">
        <v>99</v>
      </c>
      <c r="C106" s="658" t="s">
        <v>1180</v>
      </c>
      <c r="D106" s="657">
        <v>1994</v>
      </c>
      <c r="E106" s="657" t="s">
        <v>245</v>
      </c>
      <c r="F106" s="657" t="s">
        <v>324</v>
      </c>
      <c r="G106" s="657" t="s">
        <v>766</v>
      </c>
      <c r="H106" s="657"/>
      <c r="I106" s="657" t="s">
        <v>304</v>
      </c>
      <c r="J106" s="702">
        <v>0</v>
      </c>
      <c r="K106" s="701"/>
      <c r="L106" s="713"/>
      <c r="M106" s="713"/>
    </row>
    <row r="107" ht="12.75">
      <c r="L107" s="654"/>
    </row>
  </sheetData>
  <sheetProtection/>
  <mergeCells count="118">
    <mergeCell ref="G32:I32"/>
    <mergeCell ref="D21:D22"/>
    <mergeCell ref="G91:I91"/>
    <mergeCell ref="J91:J92"/>
    <mergeCell ref="D81:D82"/>
    <mergeCell ref="E81:E82"/>
    <mergeCell ref="M21:M22"/>
    <mergeCell ref="N21:N22"/>
    <mergeCell ref="F43:F44"/>
    <mergeCell ref="G21:L21"/>
    <mergeCell ref="J32:J33"/>
    <mergeCell ref="K32:K33"/>
    <mergeCell ref="H81:H82"/>
    <mergeCell ref="F81:F82"/>
    <mergeCell ref="A71:A72"/>
    <mergeCell ref="K71:K72"/>
    <mergeCell ref="A91:A92"/>
    <mergeCell ref="B91:B92"/>
    <mergeCell ref="C91:C92"/>
    <mergeCell ref="D91:D92"/>
    <mergeCell ref="E91:E92"/>
    <mergeCell ref="F91:F92"/>
    <mergeCell ref="B21:B22"/>
    <mergeCell ref="C21:C22"/>
    <mergeCell ref="K91:K92"/>
    <mergeCell ref="C71:C72"/>
    <mergeCell ref="D71:D72"/>
    <mergeCell ref="E71:E72"/>
    <mergeCell ref="F71:F72"/>
    <mergeCell ref="G71:I71"/>
    <mergeCell ref="J71:J72"/>
    <mergeCell ref="G81:G82"/>
    <mergeCell ref="A10:A12"/>
    <mergeCell ref="B10:B12"/>
    <mergeCell ref="A81:A82"/>
    <mergeCell ref="B81:B82"/>
    <mergeCell ref="C81:C82"/>
    <mergeCell ref="C16:C18"/>
    <mergeCell ref="A16:A18"/>
    <mergeCell ref="B16:B18"/>
    <mergeCell ref="B71:B72"/>
    <mergeCell ref="A21:A22"/>
    <mergeCell ref="U4:U6"/>
    <mergeCell ref="F7:F9"/>
    <mergeCell ref="A7:A9"/>
    <mergeCell ref="B7:B9"/>
    <mergeCell ref="C7:C9"/>
    <mergeCell ref="D7:D9"/>
    <mergeCell ref="E7:E9"/>
    <mergeCell ref="T4:T6"/>
    <mergeCell ref="C10:C12"/>
    <mergeCell ref="D10:D12"/>
    <mergeCell ref="E10:E12"/>
    <mergeCell ref="F10:F12"/>
    <mergeCell ref="D16:D18"/>
    <mergeCell ref="W7:W9"/>
    <mergeCell ref="A1:U1"/>
    <mergeCell ref="A4:A6"/>
    <mergeCell ref="B4:B6"/>
    <mergeCell ref="C4:C6"/>
    <mergeCell ref="D4:D6"/>
    <mergeCell ref="E4:E6"/>
    <mergeCell ref="F4:F6"/>
    <mergeCell ref="Q4:Q6"/>
    <mergeCell ref="S4:S6"/>
    <mergeCell ref="T10:T12"/>
    <mergeCell ref="U10:U12"/>
    <mergeCell ref="W10:W12"/>
    <mergeCell ref="U13:U15"/>
    <mergeCell ref="Z7:Z9"/>
    <mergeCell ref="Q7:Q9"/>
    <mergeCell ref="R7:R9"/>
    <mergeCell ref="S7:S9"/>
    <mergeCell ref="T7:T9"/>
    <mergeCell ref="U7:U9"/>
    <mergeCell ref="Z13:Z15"/>
    <mergeCell ref="Q13:Q15"/>
    <mergeCell ref="R4:R6"/>
    <mergeCell ref="Q10:Q12"/>
    <mergeCell ref="R10:R12"/>
    <mergeCell ref="S10:S12"/>
    <mergeCell ref="S13:S15"/>
    <mergeCell ref="T13:T15"/>
    <mergeCell ref="W4:W6"/>
    <mergeCell ref="Z4:Z6"/>
    <mergeCell ref="R16:R18"/>
    <mergeCell ref="S16:S18"/>
    <mergeCell ref="Z16:Z18"/>
    <mergeCell ref="Z10:Z12"/>
    <mergeCell ref="A13:A15"/>
    <mergeCell ref="B13:B15"/>
    <mergeCell ref="C13:C15"/>
    <mergeCell ref="D13:D15"/>
    <mergeCell ref="E13:E15"/>
    <mergeCell ref="F13:F15"/>
    <mergeCell ref="A32:A33"/>
    <mergeCell ref="B32:B33"/>
    <mergeCell ref="E16:E18"/>
    <mergeCell ref="F16:F18"/>
    <mergeCell ref="Q16:Q18"/>
    <mergeCell ref="W13:W15"/>
    <mergeCell ref="T16:T18"/>
    <mergeCell ref="U16:U18"/>
    <mergeCell ref="W16:W18"/>
    <mergeCell ref="R13:R15"/>
    <mergeCell ref="C32:C33"/>
    <mergeCell ref="D32:D33"/>
    <mergeCell ref="E32:E33"/>
    <mergeCell ref="F32:F33"/>
    <mergeCell ref="E43:E44"/>
    <mergeCell ref="E21:E22"/>
    <mergeCell ref="F21:F22"/>
    <mergeCell ref="A43:A44"/>
    <mergeCell ref="B43:B44"/>
    <mergeCell ref="C43:C44"/>
    <mergeCell ref="D43:D44"/>
    <mergeCell ref="G43:G44"/>
    <mergeCell ref="H43:H44"/>
  </mergeCells>
  <printOptions horizontalCentered="1"/>
  <pageMargins left="0.16" right="0.2755905511811024" top="0.5905511811023623" bottom="0.5511811023622047" header="0.1968503937007874" footer="0.2362204724409449"/>
  <pageSetup horizontalDpi="600" verticalDpi="600" orientation="landscape" paperSize="9" scale="70" r:id="rId1"/>
  <headerFooter alignWithMargins="0">
    <oddHeader>&amp;L&amp;"Times New Roman,курсив"
16-18.05.2012 г.&amp;C&amp;"Times New Roman,полужирный"&amp;14Первенство Республики Беларусь среди юниоров
&amp;A&amp;R
&amp;"Times New Roman,курсив"г.Брест, СК "Брестский"</oddHeader>
  </headerFooter>
  <rowBreaks count="6" manualBreakCount="6">
    <brk id="18" max="255" man="1"/>
    <brk id="28" max="255" man="1"/>
    <brk id="39" max="255" man="1"/>
    <brk id="58" max="255" man="1"/>
    <brk id="77" max="255" man="1"/>
    <brk id="9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M25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4.28125" style="3" customWidth="1"/>
    <col min="2" max="2" width="3.57421875" style="3" customWidth="1"/>
    <col min="3" max="3" width="22.140625" style="3" customWidth="1"/>
    <col min="4" max="4" width="6.8515625" style="5" customWidth="1"/>
    <col min="5" max="5" width="17.421875" style="26" customWidth="1"/>
    <col min="6" max="6" width="17.421875" style="3" customWidth="1"/>
    <col min="7" max="8" width="6.421875" style="3" customWidth="1"/>
    <col min="9" max="9" width="6.421875" style="7" customWidth="1"/>
    <col min="10" max="13" width="9.140625" style="0" hidden="1" customWidth="1"/>
  </cols>
  <sheetData>
    <row r="1" spans="3:7" ht="15.75">
      <c r="C1" s="218" t="s">
        <v>290</v>
      </c>
      <c r="E1" s="3"/>
      <c r="G1" s="26" t="s">
        <v>866</v>
      </c>
    </row>
    <row r="2" spans="1:12" ht="44.25">
      <c r="A2" s="512" t="s">
        <v>0</v>
      </c>
      <c r="B2" s="502" t="s">
        <v>2</v>
      </c>
      <c r="C2" s="502" t="s">
        <v>1</v>
      </c>
      <c r="D2" s="501"/>
      <c r="E2" s="502" t="s">
        <v>42</v>
      </c>
      <c r="F2" s="504" t="s">
        <v>469</v>
      </c>
      <c r="G2" s="512" t="s">
        <v>77</v>
      </c>
      <c r="H2" s="512" t="s">
        <v>12</v>
      </c>
      <c r="I2" s="512" t="s">
        <v>13</v>
      </c>
      <c r="K2" s="50" t="s">
        <v>105</v>
      </c>
      <c r="L2" s="50"/>
    </row>
    <row r="3" spans="1:13" ht="48">
      <c r="A3" s="543">
        <v>1</v>
      </c>
      <c r="B3" s="545" t="s">
        <v>1168</v>
      </c>
      <c r="C3" s="758" t="s">
        <v>1167</v>
      </c>
      <c r="D3" s="549"/>
      <c r="E3" s="759" t="s">
        <v>246</v>
      </c>
      <c r="F3" s="545"/>
      <c r="G3" s="549" t="s">
        <v>1164</v>
      </c>
      <c r="H3" s="548">
        <v>1</v>
      </c>
      <c r="I3" s="548">
        <v>8</v>
      </c>
      <c r="J3" s="357" t="str">
        <f aca="true" t="shared" si="0" ref="J3:J8">G3</f>
        <v>3.53,22</v>
      </c>
      <c r="K3" s="301">
        <v>0</v>
      </c>
      <c r="L3" s="301">
        <f>""</f>
      </c>
      <c r="M3" t="e">
        <f aca="true" t="shared" si="1" ref="M3:M8">VLOOKUP(J3,ж4х400,2)</f>
        <v>#REF!</v>
      </c>
    </row>
    <row r="4" spans="1:13" ht="48">
      <c r="A4" s="526">
        <v>2</v>
      </c>
      <c r="B4" s="540" t="s">
        <v>1161</v>
      </c>
      <c r="C4" s="755" t="s">
        <v>1160</v>
      </c>
      <c r="D4" s="593"/>
      <c r="E4" s="594" t="s">
        <v>247</v>
      </c>
      <c r="F4" s="540"/>
      <c r="G4" s="542" t="s">
        <v>1165</v>
      </c>
      <c r="H4" s="542">
        <v>1</v>
      </c>
      <c r="I4" s="542">
        <v>7</v>
      </c>
      <c r="J4" s="357" t="str">
        <f t="shared" si="0"/>
        <v>3.56,85</v>
      </c>
      <c r="K4" s="303"/>
      <c r="L4" s="301"/>
      <c r="M4" t="e">
        <f t="shared" si="1"/>
        <v>#REF!</v>
      </c>
    </row>
    <row r="5" spans="1:13" ht="48">
      <c r="A5" s="543">
        <v>3</v>
      </c>
      <c r="B5" s="602" t="s">
        <v>1047</v>
      </c>
      <c r="C5" s="604" t="s">
        <v>1113</v>
      </c>
      <c r="D5" s="593"/>
      <c r="E5" s="602" t="s">
        <v>240</v>
      </c>
      <c r="F5" s="564"/>
      <c r="G5" s="542" t="s">
        <v>1163</v>
      </c>
      <c r="H5" s="542">
        <v>1</v>
      </c>
      <c r="I5" s="542">
        <v>6</v>
      </c>
      <c r="J5" s="357" t="str">
        <f t="shared" si="0"/>
        <v>3.58,75</v>
      </c>
      <c r="K5" s="300" t="s">
        <v>82</v>
      </c>
      <c r="L5" s="301" t="s">
        <v>43</v>
      </c>
      <c r="M5" t="e">
        <f t="shared" si="1"/>
        <v>#REF!</v>
      </c>
    </row>
    <row r="6" spans="1:13" ht="48">
      <c r="A6" s="526">
        <v>4</v>
      </c>
      <c r="B6" s="532" t="s">
        <v>1051</v>
      </c>
      <c r="C6" s="556" t="s">
        <v>1050</v>
      </c>
      <c r="D6" s="602"/>
      <c r="E6" s="607" t="s">
        <v>250</v>
      </c>
      <c r="F6" s="608"/>
      <c r="G6" s="602" t="s">
        <v>1166</v>
      </c>
      <c r="H6" s="542">
        <v>2</v>
      </c>
      <c r="I6" s="542">
        <v>5</v>
      </c>
      <c r="J6" s="357" t="str">
        <f t="shared" si="0"/>
        <v>4.07,40</v>
      </c>
      <c r="K6" s="300" t="s">
        <v>102</v>
      </c>
      <c r="L6" s="301" t="s">
        <v>44</v>
      </c>
      <c r="M6" t="e">
        <f t="shared" si="1"/>
        <v>#REF!</v>
      </c>
    </row>
    <row r="7" spans="1:13" ht="48">
      <c r="A7" s="543">
        <v>5</v>
      </c>
      <c r="B7" s="602" t="s">
        <v>1046</v>
      </c>
      <c r="C7" s="604" t="s">
        <v>1045</v>
      </c>
      <c r="D7" s="593"/>
      <c r="E7" s="602" t="s">
        <v>248</v>
      </c>
      <c r="F7" s="553"/>
      <c r="G7" s="602" t="s">
        <v>1162</v>
      </c>
      <c r="H7" s="542">
        <v>2</v>
      </c>
      <c r="I7" s="542">
        <v>4</v>
      </c>
      <c r="J7" s="357" t="str">
        <f t="shared" si="0"/>
        <v>4.14,25</v>
      </c>
      <c r="K7" s="300" t="s">
        <v>103</v>
      </c>
      <c r="L7" s="301" t="s">
        <v>45</v>
      </c>
      <c r="M7" t="e">
        <f t="shared" si="1"/>
        <v>#REF!</v>
      </c>
    </row>
    <row r="8" spans="1:13" ht="15">
      <c r="A8" s="505"/>
      <c r="B8" s="506"/>
      <c r="C8" s="507"/>
      <c r="D8" s="508"/>
      <c r="E8" s="506"/>
      <c r="F8" s="509"/>
      <c r="G8" s="358"/>
      <c r="H8" s="270"/>
      <c r="I8" s="358"/>
      <c r="J8" s="357">
        <f t="shared" si="0"/>
        <v>0</v>
      </c>
      <c r="K8" s="300" t="s">
        <v>104</v>
      </c>
      <c r="L8" s="301" t="s">
        <v>46</v>
      </c>
      <c r="M8" t="e">
        <f t="shared" si="1"/>
        <v>#REF!</v>
      </c>
    </row>
    <row r="9" spans="3:9" ht="15">
      <c r="C9" s="22" t="s">
        <v>6</v>
      </c>
      <c r="E9" s="3" t="s">
        <v>129</v>
      </c>
      <c r="F9" s="3" t="s">
        <v>845</v>
      </c>
      <c r="I9" s="3"/>
    </row>
    <row r="10" spans="1:9" ht="38.25">
      <c r="A10" s="23" t="s">
        <v>5</v>
      </c>
      <c r="B10" s="10" t="s">
        <v>2</v>
      </c>
      <c r="C10" s="11" t="s">
        <v>1</v>
      </c>
      <c r="D10" s="24"/>
      <c r="E10" s="10" t="s">
        <v>36</v>
      </c>
      <c r="F10" s="10" t="s">
        <v>469</v>
      </c>
      <c r="G10" s="83" t="s">
        <v>4</v>
      </c>
      <c r="H10" s="271"/>
      <c r="I10" s="28" t="s">
        <v>37</v>
      </c>
    </row>
    <row r="11" spans="1:9" ht="60">
      <c r="A11" s="526">
        <v>4</v>
      </c>
      <c r="B11" s="545" t="s">
        <v>1049</v>
      </c>
      <c r="C11" s="758" t="s">
        <v>1048</v>
      </c>
      <c r="D11" s="549"/>
      <c r="E11" s="759" t="s">
        <v>246</v>
      </c>
      <c r="F11" s="545"/>
      <c r="G11" s="549" t="s">
        <v>1164</v>
      </c>
      <c r="H11" s="553"/>
      <c r="I11" s="553"/>
    </row>
    <row r="12" spans="1:9" ht="48">
      <c r="A12" s="526">
        <v>5</v>
      </c>
      <c r="B12" s="540" t="s">
        <v>1161</v>
      </c>
      <c r="C12" s="755" t="s">
        <v>1160</v>
      </c>
      <c r="D12" s="593"/>
      <c r="E12" s="594" t="s">
        <v>247</v>
      </c>
      <c r="F12" s="540"/>
      <c r="G12" s="542" t="s">
        <v>1165</v>
      </c>
      <c r="H12" s="553"/>
      <c r="I12" s="553"/>
    </row>
    <row r="13" spans="1:9" ht="48">
      <c r="A13" s="526">
        <v>3</v>
      </c>
      <c r="B13" s="602" t="s">
        <v>1047</v>
      </c>
      <c r="C13" s="604" t="s">
        <v>1113</v>
      </c>
      <c r="D13" s="593"/>
      <c r="E13" s="602" t="s">
        <v>240</v>
      </c>
      <c r="F13" s="564"/>
      <c r="G13" s="542" t="s">
        <v>1163</v>
      </c>
      <c r="H13" s="553"/>
      <c r="I13" s="553"/>
    </row>
    <row r="14" spans="1:9" ht="48">
      <c r="A14" s="526">
        <v>6</v>
      </c>
      <c r="B14" s="532" t="s">
        <v>1051</v>
      </c>
      <c r="C14" s="556" t="s">
        <v>1050</v>
      </c>
      <c r="D14" s="602"/>
      <c r="E14" s="607" t="s">
        <v>250</v>
      </c>
      <c r="F14" s="608"/>
      <c r="G14" s="602" t="s">
        <v>1166</v>
      </c>
      <c r="H14" s="553"/>
      <c r="I14" s="553"/>
    </row>
    <row r="15" spans="1:9" ht="48">
      <c r="A15" s="526">
        <v>2</v>
      </c>
      <c r="B15" s="602" t="s">
        <v>1046</v>
      </c>
      <c r="C15" s="604" t="s">
        <v>1045</v>
      </c>
      <c r="D15" s="593"/>
      <c r="E15" s="602" t="s">
        <v>248</v>
      </c>
      <c r="F15" s="553"/>
      <c r="G15" s="602" t="s">
        <v>1162</v>
      </c>
      <c r="H15" s="553"/>
      <c r="I15" s="553"/>
    </row>
    <row r="16" spans="1:9" ht="15">
      <c r="A16" s="350"/>
      <c r="B16" s="268"/>
      <c r="C16" s="272"/>
      <c r="D16" s="273"/>
      <c r="E16" s="268"/>
      <c r="F16" s="274"/>
      <c r="G16" s="270"/>
      <c r="H16" s="269"/>
      <c r="I16" s="269"/>
    </row>
    <row r="17" spans="1:9" ht="15">
      <c r="A17" s="25"/>
      <c r="B17" s="25"/>
      <c r="C17" s="173"/>
      <c r="D17" s="354"/>
      <c r="E17" s="25"/>
      <c r="F17" s="25"/>
      <c r="G17" s="25"/>
      <c r="H17" s="25"/>
      <c r="I17" s="25"/>
    </row>
    <row r="18" spans="1:9" ht="15">
      <c r="A18" s="516"/>
      <c r="B18" s="25"/>
      <c r="C18" s="173"/>
      <c r="D18" s="354"/>
      <c r="E18" s="25"/>
      <c r="F18" s="25"/>
      <c r="G18" s="517"/>
      <c r="H18" s="518"/>
      <c r="I18" s="519"/>
    </row>
    <row r="19" spans="1:9" ht="15">
      <c r="A19" s="350"/>
      <c r="B19" s="223"/>
      <c r="C19" s="224"/>
      <c r="D19" s="268"/>
      <c r="E19" s="51"/>
      <c r="F19" s="223"/>
      <c r="G19" s="268"/>
      <c r="H19" s="270"/>
      <c r="I19" s="270"/>
    </row>
    <row r="20" spans="1:9" ht="15">
      <c r="A20" s="350"/>
      <c r="B20" s="268"/>
      <c r="C20" s="272"/>
      <c r="D20" s="273"/>
      <c r="E20" s="268"/>
      <c r="F20" s="269"/>
      <c r="G20" s="268"/>
      <c r="H20" s="270"/>
      <c r="I20" s="270"/>
    </row>
    <row r="21" spans="1:9" ht="15">
      <c r="A21" s="253"/>
      <c r="B21" s="268"/>
      <c r="C21" s="272"/>
      <c r="D21" s="273"/>
      <c r="E21" s="268"/>
      <c r="F21" s="274"/>
      <c r="G21" s="270"/>
      <c r="H21" s="268"/>
      <c r="I21" s="270"/>
    </row>
    <row r="22" spans="1:9" ht="18" customHeight="1">
      <c r="A22" s="350"/>
      <c r="B22" s="268"/>
      <c r="C22" s="272"/>
      <c r="D22" s="273"/>
      <c r="E22" s="268"/>
      <c r="F22" s="274"/>
      <c r="G22" s="270"/>
      <c r="H22" s="15"/>
      <c r="I22" s="19"/>
    </row>
    <row r="23" spans="1:9" ht="15">
      <c r="A23" s="253"/>
      <c r="B23" s="25"/>
      <c r="C23" s="25"/>
      <c r="D23" s="354"/>
      <c r="E23" s="342"/>
      <c r="F23" s="25"/>
      <c r="G23" s="25"/>
      <c r="H23" s="25"/>
      <c r="I23" s="353"/>
    </row>
    <row r="24" spans="1:9" ht="15">
      <c r="A24" s="350"/>
      <c r="B24" s="25"/>
      <c r="C24" s="25"/>
      <c r="D24" s="354"/>
      <c r="E24" s="342"/>
      <c r="F24" s="25"/>
      <c r="G24" s="25"/>
      <c r="H24" s="25"/>
      <c r="I24" s="353"/>
    </row>
    <row r="25" spans="1:9" ht="15">
      <c r="A25" s="25"/>
      <c r="B25" s="25"/>
      <c r="C25" s="25"/>
      <c r="D25" s="354"/>
      <c r="E25" s="342"/>
      <c r="F25" s="25"/>
      <c r="G25" s="25"/>
      <c r="H25" s="25"/>
      <c r="I25" s="353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1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3"/>
  <dimension ref="A1:R19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3.421875" style="26" customWidth="1"/>
    <col min="6" max="6" width="11.710937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1.57421875" style="6" customWidth="1"/>
    <col min="11" max="14" width="9.140625" style="50" hidden="1" customWidth="1"/>
    <col min="15" max="16" width="9.140625" style="50" customWidth="1"/>
    <col min="17" max="18" width="9.140625" style="8" customWidth="1"/>
  </cols>
  <sheetData>
    <row r="1" spans="3:10" ht="15.75">
      <c r="C1" s="218" t="s">
        <v>252</v>
      </c>
      <c r="E1" s="3"/>
      <c r="F1" s="3"/>
      <c r="J1" s="26" t="s">
        <v>817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  <c r="L2" s="50" t="s">
        <v>109</v>
      </c>
    </row>
    <row r="3" spans="1:14" ht="15" outlineLevel="1">
      <c r="A3" s="15">
        <v>1</v>
      </c>
      <c r="B3" s="339">
        <v>497</v>
      </c>
      <c r="C3" s="396" t="s">
        <v>703</v>
      </c>
      <c r="D3" s="378">
        <v>34059</v>
      </c>
      <c r="E3" s="374" t="s">
        <v>245</v>
      </c>
      <c r="F3" s="374" t="s">
        <v>296</v>
      </c>
      <c r="G3" s="282" t="s">
        <v>975</v>
      </c>
      <c r="H3" s="15" t="s">
        <v>46</v>
      </c>
      <c r="I3" s="374">
        <v>8</v>
      </c>
      <c r="J3" s="396" t="s">
        <v>822</v>
      </c>
      <c r="K3" s="309" t="str">
        <f>G3</f>
        <v>42.58,46</v>
      </c>
      <c r="L3" s="301">
        <v>0</v>
      </c>
      <c r="M3" s="301">
        <f>""</f>
      </c>
      <c r="N3" s="50" t="str">
        <f>VLOOKUP(K3,муж10000сх,2)</f>
        <v>МС </v>
      </c>
    </row>
    <row r="4" spans="1:14" ht="15" outlineLevel="1">
      <c r="A4" s="15">
        <v>2</v>
      </c>
      <c r="B4" s="371">
        <v>269</v>
      </c>
      <c r="C4" s="372" t="s">
        <v>730</v>
      </c>
      <c r="D4" s="370">
        <v>34339</v>
      </c>
      <c r="E4" s="371" t="s">
        <v>301</v>
      </c>
      <c r="F4" s="367" t="s">
        <v>315</v>
      </c>
      <c r="G4" s="282" t="s">
        <v>973</v>
      </c>
      <c r="H4" s="15" t="s">
        <v>46</v>
      </c>
      <c r="I4" s="371">
        <v>7</v>
      </c>
      <c r="J4" s="376" t="s">
        <v>821</v>
      </c>
      <c r="K4" s="309" t="str">
        <f>G4</f>
        <v>44.14,00</v>
      </c>
      <c r="L4" s="303"/>
      <c r="M4" s="301"/>
      <c r="N4" s="50" t="str">
        <f>VLOOKUP(K4,муж10000сх,2)</f>
        <v>МС </v>
      </c>
    </row>
    <row r="5" spans="1:14" ht="15" outlineLevel="1">
      <c r="A5" s="15">
        <v>3</v>
      </c>
      <c r="B5" s="329">
        <v>331</v>
      </c>
      <c r="C5" s="333" t="s">
        <v>726</v>
      </c>
      <c r="D5" s="387" t="s">
        <v>727</v>
      </c>
      <c r="E5" s="329" t="s">
        <v>328</v>
      </c>
      <c r="F5" s="329" t="s">
        <v>329</v>
      </c>
      <c r="G5" s="282" t="s">
        <v>974</v>
      </c>
      <c r="H5" s="15">
        <v>1</v>
      </c>
      <c r="I5" s="329">
        <v>6</v>
      </c>
      <c r="J5" s="331" t="s">
        <v>407</v>
      </c>
      <c r="K5" s="309" t="str">
        <f>G5</f>
        <v>46.53,74</v>
      </c>
      <c r="L5" s="304" t="s">
        <v>106</v>
      </c>
      <c r="M5" s="301" t="s">
        <v>43</v>
      </c>
      <c r="N5" s="50" t="str">
        <f>VLOOKUP(K5,муж10000сх,2)</f>
        <v>МС </v>
      </c>
    </row>
    <row r="6" spans="1:14" ht="15" outlineLevel="1">
      <c r="A6" s="15">
        <v>4</v>
      </c>
      <c r="B6" s="367">
        <v>274</v>
      </c>
      <c r="C6" s="368" t="s">
        <v>819</v>
      </c>
      <c r="D6" s="422">
        <v>1994</v>
      </c>
      <c r="E6" s="370" t="s">
        <v>301</v>
      </c>
      <c r="F6" s="367" t="s">
        <v>324</v>
      </c>
      <c r="G6" s="282" t="s">
        <v>972</v>
      </c>
      <c r="H6" s="15">
        <v>2</v>
      </c>
      <c r="I6" s="373" t="s">
        <v>309</v>
      </c>
      <c r="J6" s="381" t="s">
        <v>607</v>
      </c>
      <c r="K6" s="309" t="str">
        <f>G6</f>
        <v>49.10,69</v>
      </c>
      <c r="L6" s="304" t="s">
        <v>107</v>
      </c>
      <c r="M6" s="301" t="s">
        <v>44</v>
      </c>
      <c r="N6" s="50" t="str">
        <f>VLOOKUP(K6,муж10000сх,2)</f>
        <v>МС </v>
      </c>
    </row>
    <row r="7" spans="1:14" ht="15" outlineLevel="1">
      <c r="A7" s="15"/>
      <c r="B7" s="371">
        <v>275</v>
      </c>
      <c r="C7" s="368" t="s">
        <v>731</v>
      </c>
      <c r="D7" s="370">
        <v>34395</v>
      </c>
      <c r="E7" s="370" t="s">
        <v>301</v>
      </c>
      <c r="F7" s="373" t="s">
        <v>324</v>
      </c>
      <c r="G7" s="282" t="s">
        <v>23</v>
      </c>
      <c r="H7" s="15"/>
      <c r="I7" s="371" t="s">
        <v>309</v>
      </c>
      <c r="J7" s="376" t="s">
        <v>820</v>
      </c>
      <c r="K7" s="309" t="str">
        <f>G7</f>
        <v>DNF</v>
      </c>
      <c r="L7" s="304" t="s">
        <v>108</v>
      </c>
      <c r="M7" s="301" t="s">
        <v>45</v>
      </c>
      <c r="N7" s="50" t="str">
        <f>VLOOKUP(K7,муж10000сх,2)</f>
        <v>МС </v>
      </c>
    </row>
    <row r="8" spans="1:16" s="1" customFormat="1" ht="14.25">
      <c r="A8" s="3"/>
      <c r="B8" s="3"/>
      <c r="C8" s="22" t="s">
        <v>6</v>
      </c>
      <c r="D8" s="5"/>
      <c r="E8" s="26" t="s">
        <v>818</v>
      </c>
      <c r="F8" s="26" t="s">
        <v>293</v>
      </c>
      <c r="G8" s="3"/>
      <c r="H8" s="22"/>
      <c r="I8" s="3"/>
      <c r="J8" s="6"/>
      <c r="K8" s="6"/>
      <c r="L8" s="6"/>
      <c r="M8" s="6"/>
      <c r="N8" s="6"/>
      <c r="O8" s="6"/>
      <c r="P8" s="7"/>
    </row>
    <row r="9" spans="1:18" s="1" customFormat="1" ht="41.25" customHeight="1">
      <c r="A9" s="23" t="s">
        <v>17</v>
      </c>
      <c r="B9" s="10" t="s">
        <v>2</v>
      </c>
      <c r="C9" s="11" t="s">
        <v>1</v>
      </c>
      <c r="D9" s="24" t="s">
        <v>3</v>
      </c>
      <c r="E9" s="10" t="s">
        <v>36</v>
      </c>
      <c r="F9" s="10" t="s">
        <v>469</v>
      </c>
      <c r="G9" s="27" t="s">
        <v>4</v>
      </c>
      <c r="H9" s="117"/>
      <c r="I9" s="12" t="s">
        <v>21</v>
      </c>
      <c r="J9" s="13" t="s">
        <v>39</v>
      </c>
      <c r="K9" s="6"/>
      <c r="L9" s="6"/>
      <c r="M9" s="6"/>
      <c r="N9" s="6"/>
      <c r="O9" s="6"/>
      <c r="P9" s="6"/>
      <c r="Q9" s="7"/>
      <c r="R9" s="7"/>
    </row>
    <row r="10" spans="1:18" s="1" customFormat="1" ht="14.25">
      <c r="A10" s="349">
        <v>1</v>
      </c>
      <c r="B10" s="339">
        <v>497</v>
      </c>
      <c r="C10" s="396" t="s">
        <v>703</v>
      </c>
      <c r="D10" s="378">
        <v>34059</v>
      </c>
      <c r="E10" s="374" t="s">
        <v>245</v>
      </c>
      <c r="F10" s="374" t="s">
        <v>296</v>
      </c>
      <c r="G10" s="282" t="s">
        <v>975</v>
      </c>
      <c r="H10" s="15"/>
      <c r="I10" s="374" t="s">
        <v>304</v>
      </c>
      <c r="J10" s="6"/>
      <c r="K10" s="6"/>
      <c r="L10" s="6"/>
      <c r="M10" s="6"/>
      <c r="N10" s="6"/>
      <c r="O10" s="6"/>
      <c r="P10" s="6"/>
      <c r="Q10" s="7"/>
      <c r="R10" s="7"/>
    </row>
    <row r="11" spans="1:18" s="1" customFormat="1" ht="14.25">
      <c r="A11" s="350">
        <v>2</v>
      </c>
      <c r="B11" s="371">
        <v>269</v>
      </c>
      <c r="C11" s="372" t="s">
        <v>730</v>
      </c>
      <c r="D11" s="370">
        <v>34339</v>
      </c>
      <c r="E11" s="371" t="s">
        <v>301</v>
      </c>
      <c r="F11" s="367" t="s">
        <v>315</v>
      </c>
      <c r="G11" s="282" t="s">
        <v>973</v>
      </c>
      <c r="H11" s="15"/>
      <c r="I11" s="371" t="s">
        <v>304</v>
      </c>
      <c r="J11" s="6"/>
      <c r="K11" s="6"/>
      <c r="L11" s="6"/>
      <c r="M11" s="6"/>
      <c r="N11" s="6"/>
      <c r="O11" s="6"/>
      <c r="P11" s="6"/>
      <c r="Q11" s="7"/>
      <c r="R11" s="7"/>
    </row>
    <row r="12" spans="1:18" s="1" customFormat="1" ht="14.25">
      <c r="A12" s="253">
        <v>3</v>
      </c>
      <c r="B12" s="329">
        <v>331</v>
      </c>
      <c r="C12" s="333" t="s">
        <v>726</v>
      </c>
      <c r="D12" s="387" t="s">
        <v>727</v>
      </c>
      <c r="E12" s="329" t="s">
        <v>328</v>
      </c>
      <c r="F12" s="329" t="s">
        <v>329</v>
      </c>
      <c r="G12" s="282" t="s">
        <v>974</v>
      </c>
      <c r="H12" s="15"/>
      <c r="I12" s="329" t="s">
        <v>304</v>
      </c>
      <c r="J12" s="6"/>
      <c r="K12" s="6"/>
      <c r="L12" s="6"/>
      <c r="M12" s="6"/>
      <c r="N12" s="6"/>
      <c r="O12" s="6"/>
      <c r="P12" s="6"/>
      <c r="Q12" s="7"/>
      <c r="R12" s="7"/>
    </row>
    <row r="13" spans="1:18" s="1" customFormat="1" ht="14.25">
      <c r="A13" s="350">
        <v>4</v>
      </c>
      <c r="B13" s="367">
        <v>274</v>
      </c>
      <c r="C13" s="368" t="s">
        <v>819</v>
      </c>
      <c r="D13" s="422">
        <v>1994</v>
      </c>
      <c r="E13" s="370" t="s">
        <v>301</v>
      </c>
      <c r="F13" s="367" t="s">
        <v>324</v>
      </c>
      <c r="G13" s="282" t="s">
        <v>972</v>
      </c>
      <c r="H13" s="15"/>
      <c r="I13" s="373" t="s">
        <v>309</v>
      </c>
      <c r="J13" s="6"/>
      <c r="K13" s="6"/>
      <c r="L13" s="6"/>
      <c r="M13" s="6"/>
      <c r="N13" s="6"/>
      <c r="O13" s="6"/>
      <c r="P13" s="6"/>
      <c r="Q13" s="7"/>
      <c r="R13" s="7"/>
    </row>
    <row r="14" spans="1:18" s="1" customFormat="1" ht="14.25">
      <c r="A14" s="253"/>
      <c r="B14" s="371">
        <v>275</v>
      </c>
      <c r="C14" s="368" t="s">
        <v>731</v>
      </c>
      <c r="D14" s="370">
        <v>34395</v>
      </c>
      <c r="E14" s="370" t="s">
        <v>301</v>
      </c>
      <c r="F14" s="373" t="s">
        <v>324</v>
      </c>
      <c r="G14" s="282" t="s">
        <v>23</v>
      </c>
      <c r="H14" s="15"/>
      <c r="I14" s="371" t="s">
        <v>309</v>
      </c>
      <c r="J14" s="6" t="s">
        <v>976</v>
      </c>
      <c r="K14" s="6"/>
      <c r="L14" s="6"/>
      <c r="M14" s="6"/>
      <c r="N14" s="6"/>
      <c r="O14" s="6"/>
      <c r="P14" s="6"/>
      <c r="Q14" s="7"/>
      <c r="R14" s="7"/>
    </row>
    <row r="15" spans="1:18" s="1" customFormat="1" ht="14.25">
      <c r="A15" s="3"/>
      <c r="B15" s="19"/>
      <c r="C15" s="226"/>
      <c r="D15" s="46"/>
      <c r="E15" s="15"/>
      <c r="F15" s="19"/>
      <c r="G15" s="267"/>
      <c r="H15" s="15"/>
      <c r="I15" s="19"/>
      <c r="J15" s="6"/>
      <c r="K15" s="6"/>
      <c r="L15" s="6"/>
      <c r="M15" s="6"/>
      <c r="N15" s="6"/>
      <c r="O15" s="6"/>
      <c r="P15" s="6"/>
      <c r="Q15" s="7"/>
      <c r="R15" s="7"/>
    </row>
    <row r="16" spans="1:18" s="1" customFormat="1" ht="14.25">
      <c r="A16" s="3"/>
      <c r="B16" s="223"/>
      <c r="C16" s="224"/>
      <c r="D16" s="46"/>
      <c r="E16" s="51"/>
      <c r="F16" s="223"/>
      <c r="G16" s="267"/>
      <c r="H16" s="15"/>
      <c r="I16" s="223"/>
      <c r="J16" s="6"/>
      <c r="K16" s="6"/>
      <c r="L16" s="6"/>
      <c r="M16" s="6"/>
      <c r="N16" s="6"/>
      <c r="O16" s="6"/>
      <c r="P16" s="6"/>
      <c r="Q16" s="7"/>
      <c r="R16" s="7"/>
    </row>
    <row r="17" spans="1:18" s="1" customFormat="1" ht="14.25">
      <c r="A17" s="3"/>
      <c r="B17" s="223"/>
      <c r="C17" s="224"/>
      <c r="D17" s="46"/>
      <c r="E17" s="51"/>
      <c r="F17" s="223"/>
      <c r="G17" s="267"/>
      <c r="H17" s="15"/>
      <c r="I17" s="223"/>
      <c r="J17" s="6"/>
      <c r="K17" s="6"/>
      <c r="L17" s="6"/>
      <c r="M17" s="6"/>
      <c r="N17" s="6"/>
      <c r="O17" s="6"/>
      <c r="P17" s="6"/>
      <c r="Q17" s="7"/>
      <c r="R17" s="7"/>
    </row>
    <row r="18" spans="1:18" s="1" customFormat="1" ht="14.25">
      <c r="A18" s="3"/>
      <c r="B18" s="223"/>
      <c r="C18" s="224"/>
      <c r="D18" s="46"/>
      <c r="E18" s="51"/>
      <c r="F18" s="223"/>
      <c r="G18" s="267"/>
      <c r="H18" s="15"/>
      <c r="I18" s="223"/>
      <c r="J18" s="6"/>
      <c r="K18" s="6"/>
      <c r="L18" s="6"/>
      <c r="M18" s="6"/>
      <c r="N18" s="6"/>
      <c r="O18" s="6"/>
      <c r="P18" s="6"/>
      <c r="Q18" s="7"/>
      <c r="R18" s="7"/>
    </row>
    <row r="19" spans="1:18" s="1" customFormat="1" ht="14.25">
      <c r="A19" s="3"/>
      <c r="B19" s="38"/>
      <c r="C19" s="39"/>
      <c r="D19" s="41"/>
      <c r="E19" s="40"/>
      <c r="F19" s="40"/>
      <c r="G19" s="150"/>
      <c r="H19" s="15"/>
      <c r="I19" s="42"/>
      <c r="J19" s="6"/>
      <c r="K19" s="6"/>
      <c r="L19" s="6"/>
      <c r="M19" s="6"/>
      <c r="N19" s="6"/>
      <c r="O19" s="6"/>
      <c r="P19" s="6"/>
      <c r="Q19" s="7"/>
      <c r="R19" s="7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7"/>
  <dimension ref="A1:R28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28125" style="26" customWidth="1"/>
    <col min="6" max="6" width="12.710937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1.28125" style="6" customWidth="1"/>
    <col min="11" max="14" width="9.140625" style="50" hidden="1" customWidth="1"/>
    <col min="15" max="16" width="9.140625" style="50" customWidth="1"/>
    <col min="17" max="18" width="9.140625" style="8" customWidth="1"/>
  </cols>
  <sheetData>
    <row r="1" spans="3:10" ht="15.75">
      <c r="C1" s="218" t="s">
        <v>272</v>
      </c>
      <c r="E1" s="3"/>
      <c r="F1" s="3"/>
      <c r="J1" s="26" t="s">
        <v>824</v>
      </c>
    </row>
    <row r="2" spans="1:12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  <c r="L2" s="50" t="s">
        <v>110</v>
      </c>
    </row>
    <row r="3" spans="1:14" ht="15" outlineLevel="1">
      <c r="A3" s="15">
        <v>1</v>
      </c>
      <c r="B3" s="329">
        <v>285</v>
      </c>
      <c r="C3" s="334" t="s">
        <v>734</v>
      </c>
      <c r="D3" s="407" t="s">
        <v>735</v>
      </c>
      <c r="E3" s="329" t="s">
        <v>301</v>
      </c>
      <c r="F3" s="371" t="s">
        <v>298</v>
      </c>
      <c r="G3" s="282" t="s">
        <v>960</v>
      </c>
      <c r="H3" s="15">
        <v>1</v>
      </c>
      <c r="I3" s="329">
        <v>8</v>
      </c>
      <c r="J3" s="405" t="s">
        <v>828</v>
      </c>
      <c r="K3" s="309" t="str">
        <f aca="true" t="shared" si="0" ref="K3:K8">G3</f>
        <v>52.02,19</v>
      </c>
      <c r="L3" s="301">
        <v>0</v>
      </c>
      <c r="M3" s="301">
        <f>""</f>
      </c>
      <c r="N3" s="50" t="str">
        <f aca="true" t="shared" si="1" ref="N3:N8">VLOOKUP(K3,жен3000сх,2)</f>
        <v>КМС</v>
      </c>
    </row>
    <row r="4" spans="1:14" ht="15" outlineLevel="1">
      <c r="A4" s="15">
        <v>2</v>
      </c>
      <c r="B4" s="374">
        <v>97</v>
      </c>
      <c r="C4" s="377" t="s">
        <v>705</v>
      </c>
      <c r="D4" s="378">
        <v>34375</v>
      </c>
      <c r="E4" s="374" t="s">
        <v>245</v>
      </c>
      <c r="F4" s="374" t="s">
        <v>296</v>
      </c>
      <c r="G4" s="282" t="s">
        <v>958</v>
      </c>
      <c r="H4" s="15">
        <v>1</v>
      </c>
      <c r="I4" s="374">
        <v>7</v>
      </c>
      <c r="J4" s="377" t="s">
        <v>826</v>
      </c>
      <c r="K4" s="309" t="str">
        <f t="shared" si="0"/>
        <v>52.44,84</v>
      </c>
      <c r="L4" s="303"/>
      <c r="M4" s="301"/>
      <c r="N4" s="50" t="str">
        <f t="shared" si="1"/>
        <v>КМС</v>
      </c>
    </row>
    <row r="5" spans="1:14" ht="15" outlineLevel="1">
      <c r="A5" s="15">
        <v>3</v>
      </c>
      <c r="B5" s="374">
        <v>78</v>
      </c>
      <c r="C5" s="377" t="s">
        <v>704</v>
      </c>
      <c r="D5" s="378">
        <v>34216</v>
      </c>
      <c r="E5" s="374" t="s">
        <v>245</v>
      </c>
      <c r="F5" s="374" t="s">
        <v>296</v>
      </c>
      <c r="G5" s="282" t="s">
        <v>961</v>
      </c>
      <c r="H5" s="15">
        <v>1</v>
      </c>
      <c r="I5" s="374">
        <v>6</v>
      </c>
      <c r="J5" s="377" t="s">
        <v>829</v>
      </c>
      <c r="K5" s="309" t="str">
        <f t="shared" si="0"/>
        <v>54.01,69</v>
      </c>
      <c r="L5" s="304" t="s">
        <v>106</v>
      </c>
      <c r="M5" s="301" t="s">
        <v>43</v>
      </c>
      <c r="N5" s="50" t="str">
        <f t="shared" si="1"/>
        <v>КМС</v>
      </c>
    </row>
    <row r="6" spans="1:14" ht="15" outlineLevel="1">
      <c r="A6" s="15">
        <v>4</v>
      </c>
      <c r="B6" s="329">
        <v>201</v>
      </c>
      <c r="C6" s="381" t="s">
        <v>714</v>
      </c>
      <c r="D6" s="366" t="s">
        <v>715</v>
      </c>
      <c r="E6" s="383" t="s">
        <v>246</v>
      </c>
      <c r="F6" s="383" t="s">
        <v>716</v>
      </c>
      <c r="G6" s="282" t="s">
        <v>962</v>
      </c>
      <c r="H6" s="15">
        <v>2</v>
      </c>
      <c r="I6" s="391">
        <v>5</v>
      </c>
      <c r="J6" s="331" t="s">
        <v>830</v>
      </c>
      <c r="K6" s="309" t="str">
        <f t="shared" si="0"/>
        <v>55.09,31</v>
      </c>
      <c r="L6" s="304" t="s">
        <v>111</v>
      </c>
      <c r="M6" s="301" t="s">
        <v>44</v>
      </c>
      <c r="N6" s="50" t="str">
        <f t="shared" si="1"/>
        <v>КМС</v>
      </c>
    </row>
    <row r="7" spans="1:14" ht="15" outlineLevel="1">
      <c r="A7" s="15">
        <v>5</v>
      </c>
      <c r="B7" s="384">
        <v>9</v>
      </c>
      <c r="C7" s="385" t="s">
        <v>720</v>
      </c>
      <c r="D7" s="386">
        <v>34289</v>
      </c>
      <c r="E7" s="386" t="s">
        <v>240</v>
      </c>
      <c r="F7" s="384" t="s">
        <v>302</v>
      </c>
      <c r="G7" s="282" t="s">
        <v>959</v>
      </c>
      <c r="H7" s="15">
        <v>3</v>
      </c>
      <c r="I7" s="384">
        <v>4</v>
      </c>
      <c r="J7" s="385" t="s">
        <v>827</v>
      </c>
      <c r="K7" s="309" t="str">
        <f t="shared" si="0"/>
        <v>59.28,03</v>
      </c>
      <c r="L7" s="304" t="s">
        <v>112</v>
      </c>
      <c r="M7" s="301" t="s">
        <v>45</v>
      </c>
      <c r="N7" s="50" t="str">
        <f t="shared" si="1"/>
        <v>КМС</v>
      </c>
    </row>
    <row r="8" spans="1:14" ht="15" outlineLevel="1">
      <c r="A8" s="15"/>
      <c r="B8" s="374">
        <v>66</v>
      </c>
      <c r="C8" s="377" t="s">
        <v>706</v>
      </c>
      <c r="D8" s="378">
        <v>34335</v>
      </c>
      <c r="E8" s="374" t="s">
        <v>245</v>
      </c>
      <c r="F8" s="374" t="s">
        <v>324</v>
      </c>
      <c r="G8" s="282" t="s">
        <v>23</v>
      </c>
      <c r="H8" s="15"/>
      <c r="I8" s="374" t="s">
        <v>304</v>
      </c>
      <c r="J8" s="377" t="s">
        <v>825</v>
      </c>
      <c r="K8" s="309" t="str">
        <f t="shared" si="0"/>
        <v>DNF</v>
      </c>
      <c r="L8" s="304" t="s">
        <v>113</v>
      </c>
      <c r="M8" s="301" t="s">
        <v>46</v>
      </c>
      <c r="N8" s="50" t="str">
        <f t="shared" si="1"/>
        <v>КМС</v>
      </c>
    </row>
    <row r="9" spans="1:16" s="1" customFormat="1" ht="14.25">
      <c r="A9" s="3"/>
      <c r="B9" s="3"/>
      <c r="C9" s="22" t="s">
        <v>6</v>
      </c>
      <c r="D9" s="5"/>
      <c r="E9" s="26" t="s">
        <v>823</v>
      </c>
      <c r="F9" s="26" t="s">
        <v>293</v>
      </c>
      <c r="G9" s="3"/>
      <c r="H9" s="22"/>
      <c r="I9" s="3"/>
      <c r="J9" s="6"/>
      <c r="K9" s="6"/>
      <c r="L9" s="6"/>
      <c r="M9" s="6"/>
      <c r="N9" s="6"/>
      <c r="O9" s="6"/>
      <c r="P9" s="7"/>
    </row>
    <row r="10" spans="1:18" s="1" customFormat="1" ht="41.25" customHeight="1">
      <c r="A10" s="23" t="s">
        <v>17</v>
      </c>
      <c r="B10" s="10" t="s">
        <v>2</v>
      </c>
      <c r="C10" s="11" t="s">
        <v>1</v>
      </c>
      <c r="D10" s="24" t="s">
        <v>3</v>
      </c>
      <c r="E10" s="10" t="s">
        <v>36</v>
      </c>
      <c r="F10" s="10" t="s">
        <v>469</v>
      </c>
      <c r="G10" s="27" t="s">
        <v>4</v>
      </c>
      <c r="H10" s="117"/>
      <c r="I10" s="12" t="s">
        <v>21</v>
      </c>
      <c r="J10" s="13" t="s">
        <v>39</v>
      </c>
      <c r="K10" s="6"/>
      <c r="L10" s="6"/>
      <c r="M10" s="6"/>
      <c r="N10" s="6"/>
      <c r="O10" s="6"/>
      <c r="P10" s="6"/>
      <c r="Q10" s="7"/>
      <c r="R10" s="7"/>
    </row>
    <row r="11" spans="1:18" s="1" customFormat="1" ht="14.25">
      <c r="A11" s="349">
        <v>1</v>
      </c>
      <c r="B11" s="329">
        <v>285</v>
      </c>
      <c r="C11" s="334" t="s">
        <v>734</v>
      </c>
      <c r="D11" s="407" t="s">
        <v>735</v>
      </c>
      <c r="E11" s="329" t="s">
        <v>301</v>
      </c>
      <c r="F11" s="371" t="s">
        <v>298</v>
      </c>
      <c r="G11" s="282" t="s">
        <v>960</v>
      </c>
      <c r="H11" s="15"/>
      <c r="I11" s="329" t="s">
        <v>304</v>
      </c>
      <c r="J11" s="6"/>
      <c r="K11" s="6"/>
      <c r="L11" s="6"/>
      <c r="M11" s="6"/>
      <c r="N11" s="6"/>
      <c r="O11" s="6"/>
      <c r="P11" s="6"/>
      <c r="Q11" s="7"/>
      <c r="R11" s="7"/>
    </row>
    <row r="12" spans="1:18" s="1" customFormat="1" ht="14.25">
      <c r="A12" s="350">
        <v>2</v>
      </c>
      <c r="B12" s="374">
        <v>97</v>
      </c>
      <c r="C12" s="377" t="s">
        <v>705</v>
      </c>
      <c r="D12" s="378">
        <v>34375</v>
      </c>
      <c r="E12" s="374" t="s">
        <v>245</v>
      </c>
      <c r="F12" s="374" t="s">
        <v>296</v>
      </c>
      <c r="G12" s="282" t="s">
        <v>958</v>
      </c>
      <c r="H12" s="15"/>
      <c r="I12" s="374" t="s">
        <v>304</v>
      </c>
      <c r="J12" s="6"/>
      <c r="K12" s="6"/>
      <c r="L12" s="6"/>
      <c r="M12" s="6"/>
      <c r="N12" s="6"/>
      <c r="O12" s="6"/>
      <c r="P12" s="6"/>
      <c r="Q12" s="7"/>
      <c r="R12" s="7"/>
    </row>
    <row r="13" spans="1:18" s="1" customFormat="1" ht="14.25">
      <c r="A13" s="253">
        <v>3</v>
      </c>
      <c r="B13" s="374">
        <v>78</v>
      </c>
      <c r="C13" s="377" t="s">
        <v>704</v>
      </c>
      <c r="D13" s="378">
        <v>34216</v>
      </c>
      <c r="E13" s="374" t="s">
        <v>245</v>
      </c>
      <c r="F13" s="374" t="s">
        <v>296</v>
      </c>
      <c r="G13" s="282" t="s">
        <v>961</v>
      </c>
      <c r="H13" s="15"/>
      <c r="I13" s="374" t="s">
        <v>304</v>
      </c>
      <c r="J13" s="6"/>
      <c r="K13" s="6"/>
      <c r="L13" s="6"/>
      <c r="M13" s="6"/>
      <c r="N13" s="6"/>
      <c r="O13" s="6"/>
      <c r="P13" s="6"/>
      <c r="Q13" s="7"/>
      <c r="R13" s="7"/>
    </row>
    <row r="14" spans="1:18" s="1" customFormat="1" ht="14.25">
      <c r="A14" s="350">
        <v>4</v>
      </c>
      <c r="B14" s="329">
        <v>201</v>
      </c>
      <c r="C14" s="381" t="s">
        <v>714</v>
      </c>
      <c r="D14" s="366" t="s">
        <v>715</v>
      </c>
      <c r="E14" s="383" t="s">
        <v>246</v>
      </c>
      <c r="F14" s="383" t="s">
        <v>716</v>
      </c>
      <c r="G14" s="282" t="s">
        <v>962</v>
      </c>
      <c r="H14" s="15"/>
      <c r="I14" s="391" t="s">
        <v>304</v>
      </c>
      <c r="J14" s="6"/>
      <c r="K14" s="6"/>
      <c r="L14" s="6"/>
      <c r="M14" s="6"/>
      <c r="N14" s="6"/>
      <c r="O14" s="6"/>
      <c r="P14" s="6"/>
      <c r="Q14" s="7"/>
      <c r="R14" s="7"/>
    </row>
    <row r="15" spans="1:18" s="1" customFormat="1" ht="14.25">
      <c r="A15" s="253">
        <v>5</v>
      </c>
      <c r="B15" s="384">
        <v>9</v>
      </c>
      <c r="C15" s="385" t="s">
        <v>720</v>
      </c>
      <c r="D15" s="386">
        <v>34289</v>
      </c>
      <c r="E15" s="386" t="s">
        <v>240</v>
      </c>
      <c r="F15" s="384" t="s">
        <v>302</v>
      </c>
      <c r="G15" s="282" t="s">
        <v>959</v>
      </c>
      <c r="H15" s="15"/>
      <c r="I15" s="384" t="s">
        <v>304</v>
      </c>
      <c r="J15" s="6"/>
      <c r="K15" s="6"/>
      <c r="L15" s="6"/>
      <c r="M15" s="6"/>
      <c r="N15" s="6"/>
      <c r="O15" s="6"/>
      <c r="P15" s="6"/>
      <c r="Q15" s="7"/>
      <c r="R15" s="7"/>
    </row>
    <row r="16" spans="1:18" s="1" customFormat="1" ht="14.25">
      <c r="A16" s="350">
        <v>6</v>
      </c>
      <c r="B16" s="374">
        <v>66</v>
      </c>
      <c r="C16" s="377" t="s">
        <v>706</v>
      </c>
      <c r="D16" s="378">
        <v>34335</v>
      </c>
      <c r="E16" s="374" t="s">
        <v>245</v>
      </c>
      <c r="F16" s="374" t="s">
        <v>324</v>
      </c>
      <c r="G16" s="282" t="s">
        <v>23</v>
      </c>
      <c r="H16" s="15"/>
      <c r="I16" s="374" t="s">
        <v>304</v>
      </c>
      <c r="J16" s="6"/>
      <c r="K16" s="6"/>
      <c r="L16" s="6"/>
      <c r="M16" s="6"/>
      <c r="N16" s="6"/>
      <c r="O16" s="6"/>
      <c r="P16" s="6"/>
      <c r="Q16" s="7"/>
      <c r="R16" s="7"/>
    </row>
    <row r="17" spans="1:18" s="1" customFormat="1" ht="14.25">
      <c r="A17" s="350"/>
      <c r="B17" s="223"/>
      <c r="C17" s="224"/>
      <c r="D17" s="46"/>
      <c r="E17" s="51"/>
      <c r="F17" s="223"/>
      <c r="G17" s="189"/>
      <c r="H17" s="15"/>
      <c r="I17" s="223"/>
      <c r="J17" s="6"/>
      <c r="K17" s="6"/>
      <c r="L17" s="6"/>
      <c r="M17" s="6"/>
      <c r="N17" s="6"/>
      <c r="O17" s="6"/>
      <c r="P17" s="6"/>
      <c r="Q17" s="7"/>
      <c r="R17" s="7"/>
    </row>
    <row r="18" spans="1:18" s="1" customFormat="1" ht="14.25">
      <c r="A18" s="253"/>
      <c r="B18" s="19"/>
      <c r="C18" s="226"/>
      <c r="D18" s="46"/>
      <c r="E18" s="15"/>
      <c r="F18" s="19"/>
      <c r="G18" s="189"/>
      <c r="H18" s="15"/>
      <c r="I18" s="19"/>
      <c r="J18" s="6"/>
      <c r="K18" s="6"/>
      <c r="L18" s="6"/>
      <c r="M18" s="6"/>
      <c r="N18" s="6"/>
      <c r="O18" s="6"/>
      <c r="P18" s="6"/>
      <c r="Q18" s="7"/>
      <c r="R18" s="7"/>
    </row>
    <row r="19" spans="1:18" s="1" customFormat="1" ht="14.25">
      <c r="A19" s="350"/>
      <c r="B19" s="223"/>
      <c r="C19" s="224"/>
      <c r="D19" s="46"/>
      <c r="E19" s="51"/>
      <c r="F19" s="223"/>
      <c r="G19" s="189"/>
      <c r="H19" s="15"/>
      <c r="I19" s="223"/>
      <c r="J19" s="6"/>
      <c r="K19" s="6"/>
      <c r="L19" s="6"/>
      <c r="M19" s="6"/>
      <c r="N19" s="6"/>
      <c r="O19" s="6"/>
      <c r="P19" s="6"/>
      <c r="Q19" s="7"/>
      <c r="R19" s="7"/>
    </row>
    <row r="20" spans="1:18" s="1" customFormat="1" ht="14.25">
      <c r="A20" s="253"/>
      <c r="B20" s="223"/>
      <c r="C20" s="224"/>
      <c r="D20" s="46"/>
      <c r="E20" s="51"/>
      <c r="F20" s="223"/>
      <c r="G20" s="189"/>
      <c r="H20" s="15"/>
      <c r="I20" s="223"/>
      <c r="J20" s="6"/>
      <c r="K20" s="6"/>
      <c r="L20" s="6"/>
      <c r="M20" s="6"/>
      <c r="N20" s="6"/>
      <c r="O20" s="6"/>
      <c r="P20" s="6"/>
      <c r="Q20" s="7"/>
      <c r="R20" s="7"/>
    </row>
    <row r="21" spans="1:18" s="1" customFormat="1" ht="14.25">
      <c r="A21" s="350"/>
      <c r="B21" s="210"/>
      <c r="C21" s="228"/>
      <c r="D21" s="229"/>
      <c r="E21" s="229"/>
      <c r="F21" s="244"/>
      <c r="G21" s="189"/>
      <c r="H21" s="15"/>
      <c r="I21" s="210"/>
      <c r="J21" s="6"/>
      <c r="K21" s="6"/>
      <c r="L21" s="6"/>
      <c r="M21" s="6"/>
      <c r="N21" s="6"/>
      <c r="O21" s="6"/>
      <c r="P21" s="6"/>
      <c r="Q21" s="7"/>
      <c r="R21" s="7"/>
    </row>
    <row r="22" spans="1:18" s="1" customFormat="1" ht="14.25">
      <c r="A22" s="3"/>
      <c r="B22" s="19"/>
      <c r="C22" s="226"/>
      <c r="D22" s="46"/>
      <c r="E22" s="15"/>
      <c r="F22" s="19"/>
      <c r="G22" s="267"/>
      <c r="H22" s="15"/>
      <c r="I22" s="19"/>
      <c r="J22" s="6"/>
      <c r="K22" s="6"/>
      <c r="L22" s="6"/>
      <c r="M22" s="6"/>
      <c r="N22" s="6"/>
      <c r="O22" s="6"/>
      <c r="P22" s="6"/>
      <c r="Q22" s="7"/>
      <c r="R22" s="7"/>
    </row>
    <row r="23" spans="1:18" s="1" customFormat="1" ht="14.25">
      <c r="A23" s="3"/>
      <c r="B23" s="223"/>
      <c r="C23" s="224"/>
      <c r="D23" s="46"/>
      <c r="E23" s="51"/>
      <c r="F23" s="223"/>
      <c r="G23" s="267"/>
      <c r="H23" s="15"/>
      <c r="I23" s="223"/>
      <c r="J23" s="6"/>
      <c r="K23" s="6"/>
      <c r="L23" s="6"/>
      <c r="M23" s="6"/>
      <c r="N23" s="6"/>
      <c r="O23" s="6"/>
      <c r="P23" s="6"/>
      <c r="Q23" s="7"/>
      <c r="R23" s="7"/>
    </row>
    <row r="24" spans="1:18" s="1" customFormat="1" ht="14.25">
      <c r="A24" s="3"/>
      <c r="B24" s="223"/>
      <c r="C24" s="224"/>
      <c r="D24" s="46"/>
      <c r="E24" s="51"/>
      <c r="F24" s="223"/>
      <c r="G24" s="267"/>
      <c r="H24" s="15"/>
      <c r="I24" s="223"/>
      <c r="J24" s="6"/>
      <c r="K24" s="6"/>
      <c r="L24" s="6"/>
      <c r="M24" s="6"/>
      <c r="N24" s="6"/>
      <c r="O24" s="6"/>
      <c r="P24" s="6"/>
      <c r="Q24" s="7"/>
      <c r="R24" s="7"/>
    </row>
    <row r="25" spans="1:18" s="1" customFormat="1" ht="14.25">
      <c r="A25" s="3"/>
      <c r="B25" s="223"/>
      <c r="C25" s="224"/>
      <c r="D25" s="46"/>
      <c r="E25" s="51"/>
      <c r="F25" s="223"/>
      <c r="G25" s="267"/>
      <c r="H25" s="15"/>
      <c r="I25" s="223"/>
      <c r="J25" s="6"/>
      <c r="K25" s="6"/>
      <c r="L25" s="6"/>
      <c r="M25" s="6"/>
      <c r="N25" s="6"/>
      <c r="O25" s="6"/>
      <c r="P25" s="6"/>
      <c r="Q25" s="7"/>
      <c r="R25" s="7"/>
    </row>
    <row r="26" spans="1:18" s="1" customFormat="1" ht="14.25">
      <c r="A26" s="3"/>
      <c r="B26" s="77"/>
      <c r="C26" s="43"/>
      <c r="D26" s="46"/>
      <c r="E26" s="46"/>
      <c r="F26" s="16"/>
      <c r="G26" s="267"/>
      <c r="H26" s="15"/>
      <c r="I26" s="77"/>
      <c r="J26" s="6"/>
      <c r="K26" s="6"/>
      <c r="L26" s="6"/>
      <c r="M26" s="6"/>
      <c r="N26" s="6"/>
      <c r="O26" s="6"/>
      <c r="P26" s="6"/>
      <c r="Q26" s="7"/>
      <c r="R26" s="7"/>
    </row>
    <row r="27" spans="2:9" ht="15">
      <c r="B27" s="38"/>
      <c r="C27" s="39"/>
      <c r="D27" s="41"/>
      <c r="E27" s="40"/>
      <c r="F27" s="40"/>
      <c r="G27" s="150"/>
      <c r="H27" s="15"/>
      <c r="I27" s="42"/>
    </row>
    <row r="28" spans="2:9" ht="15">
      <c r="B28" s="87"/>
      <c r="C28" s="81"/>
      <c r="D28" s="206"/>
      <c r="E28" s="15"/>
      <c r="F28" s="15"/>
      <c r="G28" s="150"/>
      <c r="H28" s="15"/>
      <c r="I28" s="16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4"/>
  <dimension ref="A1:M18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3.421875" style="26" customWidth="1"/>
    <col min="6" max="6" width="11.710937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1.57421875" style="6" customWidth="1"/>
    <col min="11" max="11" width="9.140625" style="50" customWidth="1"/>
    <col min="12" max="13" width="9.140625" style="8" customWidth="1"/>
  </cols>
  <sheetData>
    <row r="1" spans="3:10" ht="15.75">
      <c r="C1" s="218" t="s">
        <v>847</v>
      </c>
      <c r="E1" s="3"/>
      <c r="F1" s="3"/>
      <c r="J1" s="26"/>
    </row>
    <row r="2" spans="1:10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</row>
    <row r="3" spans="1:10" ht="15" outlineLevel="1">
      <c r="A3" s="15">
        <v>1</v>
      </c>
      <c r="B3" s="371">
        <v>269</v>
      </c>
      <c r="C3" s="372" t="s">
        <v>730</v>
      </c>
      <c r="D3" s="370">
        <v>34339</v>
      </c>
      <c r="E3" s="371" t="s">
        <v>301</v>
      </c>
      <c r="F3" s="367" t="s">
        <v>315</v>
      </c>
      <c r="G3" s="282" t="s">
        <v>1023</v>
      </c>
      <c r="H3" s="15" t="s">
        <v>46</v>
      </c>
      <c r="I3" s="371">
        <v>8</v>
      </c>
      <c r="J3" s="376" t="s">
        <v>821</v>
      </c>
    </row>
    <row r="4" spans="1:10" ht="15" outlineLevel="1">
      <c r="A4" s="15">
        <v>2</v>
      </c>
      <c r="B4" s="339">
        <v>497</v>
      </c>
      <c r="C4" s="396" t="s">
        <v>703</v>
      </c>
      <c r="D4" s="378">
        <v>34059</v>
      </c>
      <c r="E4" s="374" t="s">
        <v>245</v>
      </c>
      <c r="F4" s="374" t="s">
        <v>296</v>
      </c>
      <c r="G4" s="282" t="s">
        <v>1036</v>
      </c>
      <c r="H4" s="15" t="s">
        <v>46</v>
      </c>
      <c r="I4" s="374">
        <v>7</v>
      </c>
      <c r="J4" s="396" t="s">
        <v>822</v>
      </c>
    </row>
    <row r="5" spans="1:10" ht="15" outlineLevel="1">
      <c r="A5" s="15">
        <v>3</v>
      </c>
      <c r="B5" s="329">
        <v>331</v>
      </c>
      <c r="C5" s="333" t="s">
        <v>726</v>
      </c>
      <c r="D5" s="387" t="s">
        <v>727</v>
      </c>
      <c r="E5" s="329" t="s">
        <v>328</v>
      </c>
      <c r="F5" s="329" t="s">
        <v>329</v>
      </c>
      <c r="G5" s="282" t="s">
        <v>1024</v>
      </c>
      <c r="H5" s="15">
        <v>1</v>
      </c>
      <c r="I5" s="329">
        <v>6</v>
      </c>
      <c r="J5" s="331" t="s">
        <v>407</v>
      </c>
    </row>
    <row r="6" spans="1:10" ht="15" outlineLevel="1">
      <c r="A6" s="15">
        <v>4</v>
      </c>
      <c r="B6" s="367">
        <v>274</v>
      </c>
      <c r="C6" s="368" t="s">
        <v>819</v>
      </c>
      <c r="D6" s="422">
        <v>1994</v>
      </c>
      <c r="E6" s="370" t="s">
        <v>301</v>
      </c>
      <c r="F6" s="367" t="s">
        <v>324</v>
      </c>
      <c r="G6" s="282" t="s">
        <v>1021</v>
      </c>
      <c r="H6" s="15">
        <v>1</v>
      </c>
      <c r="I6" s="373" t="s">
        <v>309</v>
      </c>
      <c r="J6" s="381" t="s">
        <v>607</v>
      </c>
    </row>
    <row r="7" spans="1:10" ht="15" outlineLevel="1">
      <c r="A7" s="15">
        <v>5</v>
      </c>
      <c r="B7" s="399">
        <v>68</v>
      </c>
      <c r="C7" s="400" t="s">
        <v>885</v>
      </c>
      <c r="D7" s="390">
        <v>34589</v>
      </c>
      <c r="E7" s="397" t="s">
        <v>245</v>
      </c>
      <c r="F7" s="397" t="s">
        <v>324</v>
      </c>
      <c r="G7" s="282" t="s">
        <v>1020</v>
      </c>
      <c r="H7" s="15">
        <v>1</v>
      </c>
      <c r="I7" s="388" t="s">
        <v>309</v>
      </c>
      <c r="J7" s="392" t="s">
        <v>888</v>
      </c>
    </row>
    <row r="8" spans="1:10" ht="15" outlineLevel="1">
      <c r="A8" s="15">
        <v>6</v>
      </c>
      <c r="B8" s="399">
        <v>61</v>
      </c>
      <c r="C8" s="400" t="s">
        <v>886</v>
      </c>
      <c r="D8" s="390">
        <v>35163</v>
      </c>
      <c r="E8" s="397" t="s">
        <v>245</v>
      </c>
      <c r="F8" s="397" t="s">
        <v>324</v>
      </c>
      <c r="G8" s="282" t="s">
        <v>1022</v>
      </c>
      <c r="H8" s="15">
        <v>2</v>
      </c>
      <c r="I8" s="388" t="s">
        <v>309</v>
      </c>
      <c r="J8" s="392" t="s">
        <v>889</v>
      </c>
    </row>
    <row r="9" spans="1:10" ht="15" outlineLevel="1">
      <c r="A9" s="15"/>
      <c r="B9" s="399">
        <v>54</v>
      </c>
      <c r="C9" s="494" t="s">
        <v>887</v>
      </c>
      <c r="D9" s="390">
        <v>35258</v>
      </c>
      <c r="E9" s="397" t="s">
        <v>245</v>
      </c>
      <c r="F9" s="397" t="s">
        <v>324</v>
      </c>
      <c r="G9" s="282" t="s">
        <v>24</v>
      </c>
      <c r="H9" s="15"/>
      <c r="I9" s="388" t="s">
        <v>309</v>
      </c>
      <c r="J9" s="392" t="s">
        <v>889</v>
      </c>
    </row>
    <row r="10" spans="1:11" s="1" customFormat="1" ht="14.25">
      <c r="A10" s="3"/>
      <c r="B10" s="3"/>
      <c r="C10" s="22" t="s">
        <v>6</v>
      </c>
      <c r="D10" s="5"/>
      <c r="E10" s="26" t="s">
        <v>846</v>
      </c>
      <c r="F10" s="26" t="s">
        <v>845</v>
      </c>
      <c r="G10" s="3"/>
      <c r="H10" s="22"/>
      <c r="I10" s="3"/>
      <c r="J10" s="6"/>
      <c r="K10" s="7"/>
    </row>
    <row r="11" spans="1:13" s="1" customFormat="1" ht="41.25" customHeight="1">
      <c r="A11" s="23" t="s">
        <v>17</v>
      </c>
      <c r="B11" s="10" t="s">
        <v>2</v>
      </c>
      <c r="C11" s="11" t="s">
        <v>1</v>
      </c>
      <c r="D11" s="24" t="s">
        <v>3</v>
      </c>
      <c r="E11" s="10" t="s">
        <v>36</v>
      </c>
      <c r="F11" s="10" t="s">
        <v>469</v>
      </c>
      <c r="G11" s="27" t="s">
        <v>4</v>
      </c>
      <c r="H11" s="117"/>
      <c r="I11" s="12" t="s">
        <v>21</v>
      </c>
      <c r="J11" s="13" t="s">
        <v>39</v>
      </c>
      <c r="K11" s="6"/>
      <c r="L11" s="7"/>
      <c r="M11" s="7"/>
    </row>
    <row r="12" spans="1:13" s="1" customFormat="1" ht="14.25">
      <c r="A12" s="349">
        <v>1</v>
      </c>
      <c r="B12" s="371">
        <v>269</v>
      </c>
      <c r="C12" s="372" t="s">
        <v>730</v>
      </c>
      <c r="D12" s="370">
        <v>34339</v>
      </c>
      <c r="E12" s="371" t="s">
        <v>301</v>
      </c>
      <c r="F12" s="367" t="s">
        <v>315</v>
      </c>
      <c r="G12" s="282" t="s">
        <v>1023</v>
      </c>
      <c r="H12" s="15"/>
      <c r="I12" s="371" t="s">
        <v>304</v>
      </c>
      <c r="J12" s="6"/>
      <c r="K12" s="6"/>
      <c r="L12" s="7"/>
      <c r="M12" s="7"/>
    </row>
    <row r="13" spans="1:13" s="1" customFormat="1" ht="14.25">
      <c r="A13" s="350">
        <v>2</v>
      </c>
      <c r="B13" s="339">
        <v>497</v>
      </c>
      <c r="C13" s="396" t="s">
        <v>703</v>
      </c>
      <c r="D13" s="378">
        <v>34059</v>
      </c>
      <c r="E13" s="374" t="s">
        <v>245</v>
      </c>
      <c r="F13" s="374" t="s">
        <v>296</v>
      </c>
      <c r="G13" s="282" t="s">
        <v>1025</v>
      </c>
      <c r="H13" s="15"/>
      <c r="I13" s="374" t="s">
        <v>304</v>
      </c>
      <c r="J13" s="6"/>
      <c r="K13" s="6"/>
      <c r="L13" s="7"/>
      <c r="M13" s="7"/>
    </row>
    <row r="14" spans="1:13" s="1" customFormat="1" ht="14.25">
      <c r="A14" s="350">
        <v>3</v>
      </c>
      <c r="B14" s="329">
        <v>331</v>
      </c>
      <c r="C14" s="333" t="s">
        <v>726</v>
      </c>
      <c r="D14" s="387" t="s">
        <v>727</v>
      </c>
      <c r="E14" s="329" t="s">
        <v>328</v>
      </c>
      <c r="F14" s="329" t="s">
        <v>329</v>
      </c>
      <c r="G14" s="282" t="s">
        <v>1024</v>
      </c>
      <c r="H14" s="15"/>
      <c r="I14" s="329" t="s">
        <v>304</v>
      </c>
      <c r="J14" s="6"/>
      <c r="K14" s="6"/>
      <c r="L14" s="7"/>
      <c r="M14" s="7"/>
    </row>
    <row r="15" spans="1:13" s="1" customFormat="1" ht="14.25">
      <c r="A15" s="350">
        <v>4</v>
      </c>
      <c r="B15" s="367">
        <v>274</v>
      </c>
      <c r="C15" s="368" t="s">
        <v>819</v>
      </c>
      <c r="D15" s="422">
        <v>1994</v>
      </c>
      <c r="E15" s="370" t="s">
        <v>301</v>
      </c>
      <c r="F15" s="367" t="s">
        <v>324</v>
      </c>
      <c r="G15" s="282" t="s">
        <v>1021</v>
      </c>
      <c r="H15" s="15"/>
      <c r="I15" s="373" t="s">
        <v>309</v>
      </c>
      <c r="J15" s="6"/>
      <c r="K15" s="6"/>
      <c r="L15" s="7"/>
      <c r="M15" s="7"/>
    </row>
    <row r="16" spans="1:13" s="1" customFormat="1" ht="14.25">
      <c r="A16" s="350">
        <v>5</v>
      </c>
      <c r="B16" s="399">
        <v>68</v>
      </c>
      <c r="C16" s="400" t="s">
        <v>885</v>
      </c>
      <c r="D16" s="390">
        <v>34589</v>
      </c>
      <c r="E16" s="397" t="s">
        <v>245</v>
      </c>
      <c r="F16" s="397" t="s">
        <v>324</v>
      </c>
      <c r="G16" s="282" t="s">
        <v>1020</v>
      </c>
      <c r="H16" s="15"/>
      <c r="I16" s="388" t="s">
        <v>309</v>
      </c>
      <c r="J16" s="6"/>
      <c r="K16" s="6"/>
      <c r="L16" s="7"/>
      <c r="M16" s="7"/>
    </row>
    <row r="17" spans="1:13" s="1" customFormat="1" ht="14.25">
      <c r="A17" s="350">
        <v>6</v>
      </c>
      <c r="B17" s="399">
        <v>61</v>
      </c>
      <c r="C17" s="400" t="s">
        <v>886</v>
      </c>
      <c r="D17" s="390">
        <v>35163</v>
      </c>
      <c r="E17" s="397" t="s">
        <v>245</v>
      </c>
      <c r="F17" s="397" t="s">
        <v>324</v>
      </c>
      <c r="G17" s="282" t="s">
        <v>1022</v>
      </c>
      <c r="H17" s="15"/>
      <c r="I17" s="388" t="s">
        <v>309</v>
      </c>
      <c r="J17" s="6"/>
      <c r="K17" s="6"/>
      <c r="L17" s="7"/>
      <c r="M17" s="7"/>
    </row>
    <row r="18" spans="1:13" s="1" customFormat="1" ht="14.25">
      <c r="A18" s="350">
        <v>7</v>
      </c>
      <c r="B18" s="399">
        <v>54</v>
      </c>
      <c r="C18" s="494" t="s">
        <v>887</v>
      </c>
      <c r="D18" s="390">
        <v>35258</v>
      </c>
      <c r="E18" s="397" t="s">
        <v>245</v>
      </c>
      <c r="F18" s="397" t="s">
        <v>324</v>
      </c>
      <c r="G18" s="282" t="s">
        <v>24</v>
      </c>
      <c r="H18" s="15"/>
      <c r="I18" s="388" t="s">
        <v>309</v>
      </c>
      <c r="J18" s="6"/>
      <c r="K18" s="6"/>
      <c r="L18" s="7"/>
      <c r="M18" s="7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6"/>
  <dimension ref="A1:M30"/>
  <sheetViews>
    <sheetView zoomScalePageLayoutView="0" workbookViewId="0" topLeftCell="A1">
      <selection activeCell="C64" sqref="C64"/>
    </sheetView>
  </sheetViews>
  <sheetFormatPr defaultColWidth="9.140625" defaultRowHeight="15" outlineLevelRow="1"/>
  <cols>
    <col min="1" max="1" width="4.28125" style="3" customWidth="1"/>
    <col min="2" max="2" width="3.57421875" style="3" customWidth="1"/>
    <col min="3" max="3" width="18.57421875" style="22" customWidth="1"/>
    <col min="4" max="4" width="7.140625" style="5" customWidth="1"/>
    <col min="5" max="5" width="12.28125" style="26" customWidth="1"/>
    <col min="6" max="6" width="12.7109375" style="26" customWidth="1"/>
    <col min="7" max="7" width="7.140625" style="3" customWidth="1"/>
    <col min="8" max="8" width="4.421875" style="22" customWidth="1"/>
    <col min="9" max="9" width="3.00390625" style="3" customWidth="1"/>
    <col min="10" max="10" width="21.28125" style="6" customWidth="1"/>
    <col min="11" max="11" width="9.140625" style="50" customWidth="1"/>
    <col min="12" max="13" width="9.140625" style="8" customWidth="1"/>
  </cols>
  <sheetData>
    <row r="1" spans="3:10" ht="15.75">
      <c r="C1" s="218" t="s">
        <v>848</v>
      </c>
      <c r="E1" s="3"/>
      <c r="F1" s="3"/>
      <c r="J1" s="26"/>
    </row>
    <row r="2" spans="1:10" ht="33.75" customHeight="1" outlineLevel="1">
      <c r="A2" s="9" t="s">
        <v>0</v>
      </c>
      <c r="B2" s="10" t="s">
        <v>2</v>
      </c>
      <c r="C2" s="11" t="s">
        <v>1</v>
      </c>
      <c r="D2" s="24" t="s">
        <v>3</v>
      </c>
      <c r="E2" s="10" t="s">
        <v>36</v>
      </c>
      <c r="F2" s="10" t="s">
        <v>469</v>
      </c>
      <c r="G2" s="27" t="s">
        <v>4</v>
      </c>
      <c r="H2" s="117" t="s">
        <v>12</v>
      </c>
      <c r="I2" s="12" t="s">
        <v>13</v>
      </c>
      <c r="J2" s="13" t="s">
        <v>14</v>
      </c>
    </row>
    <row r="3" spans="1:10" ht="15" outlineLevel="1">
      <c r="A3" s="15">
        <v>1</v>
      </c>
      <c r="B3" s="374">
        <v>97</v>
      </c>
      <c r="C3" s="377" t="s">
        <v>705</v>
      </c>
      <c r="D3" s="378">
        <v>34375</v>
      </c>
      <c r="E3" s="374" t="s">
        <v>245</v>
      </c>
      <c r="F3" s="374" t="s">
        <v>296</v>
      </c>
      <c r="G3" s="282" t="s">
        <v>1028</v>
      </c>
      <c r="H3" s="15" t="s">
        <v>46</v>
      </c>
      <c r="I3" s="374">
        <v>8</v>
      </c>
      <c r="J3" s="377" t="s">
        <v>826</v>
      </c>
    </row>
    <row r="4" spans="1:10" ht="15" outlineLevel="1">
      <c r="A4" s="15">
        <v>2</v>
      </c>
      <c r="B4" s="374">
        <v>66</v>
      </c>
      <c r="C4" s="377" t="s">
        <v>706</v>
      </c>
      <c r="D4" s="378">
        <v>34335</v>
      </c>
      <c r="E4" s="374" t="s">
        <v>245</v>
      </c>
      <c r="F4" s="374" t="s">
        <v>324</v>
      </c>
      <c r="G4" s="282" t="s">
        <v>1027</v>
      </c>
      <c r="H4" s="15" t="s">
        <v>46</v>
      </c>
      <c r="I4" s="374">
        <v>7</v>
      </c>
      <c r="J4" s="377" t="s">
        <v>825</v>
      </c>
    </row>
    <row r="5" spans="1:10" ht="15" outlineLevel="1">
      <c r="A5" s="15">
        <v>3</v>
      </c>
      <c r="B5" s="329">
        <v>285</v>
      </c>
      <c r="C5" s="334" t="s">
        <v>734</v>
      </c>
      <c r="D5" s="407" t="s">
        <v>735</v>
      </c>
      <c r="E5" s="329" t="s">
        <v>301</v>
      </c>
      <c r="F5" s="371" t="s">
        <v>298</v>
      </c>
      <c r="G5" s="282" t="s">
        <v>1030</v>
      </c>
      <c r="H5" s="15">
        <v>1</v>
      </c>
      <c r="I5" s="329">
        <v>6</v>
      </c>
      <c r="J5" s="405" t="s">
        <v>821</v>
      </c>
    </row>
    <row r="6" spans="1:10" ht="15" outlineLevel="1">
      <c r="A6" s="15">
        <v>4</v>
      </c>
      <c r="B6" s="329">
        <v>201</v>
      </c>
      <c r="C6" s="381" t="s">
        <v>714</v>
      </c>
      <c r="D6" s="366" t="s">
        <v>715</v>
      </c>
      <c r="E6" s="383" t="s">
        <v>246</v>
      </c>
      <c r="F6" s="383" t="s">
        <v>716</v>
      </c>
      <c r="G6" s="282" t="s">
        <v>1035</v>
      </c>
      <c r="H6" s="15">
        <v>1</v>
      </c>
      <c r="I6" s="391">
        <v>5</v>
      </c>
      <c r="J6" s="331" t="s">
        <v>830</v>
      </c>
    </row>
    <row r="7" spans="1:10" ht="15" outlineLevel="1">
      <c r="A7" s="15">
        <v>5</v>
      </c>
      <c r="B7" s="374">
        <v>78</v>
      </c>
      <c r="C7" s="377" t="s">
        <v>704</v>
      </c>
      <c r="D7" s="378">
        <v>34216</v>
      </c>
      <c r="E7" s="374" t="s">
        <v>245</v>
      </c>
      <c r="F7" s="374" t="s">
        <v>296</v>
      </c>
      <c r="G7" s="282" t="s">
        <v>1031</v>
      </c>
      <c r="H7" s="15">
        <v>1</v>
      </c>
      <c r="I7" s="374">
        <v>4</v>
      </c>
      <c r="J7" s="377" t="s">
        <v>829</v>
      </c>
    </row>
    <row r="8" spans="1:10" ht="15" outlineLevel="1">
      <c r="A8" s="15">
        <v>6</v>
      </c>
      <c r="B8" s="399">
        <v>70</v>
      </c>
      <c r="C8" s="400" t="s">
        <v>892</v>
      </c>
      <c r="D8" s="390">
        <v>35177</v>
      </c>
      <c r="E8" s="397" t="s">
        <v>245</v>
      </c>
      <c r="F8" s="397" t="s">
        <v>324</v>
      </c>
      <c r="G8" s="282" t="s">
        <v>1033</v>
      </c>
      <c r="H8" s="15">
        <v>2</v>
      </c>
      <c r="I8" s="388" t="s">
        <v>309</v>
      </c>
      <c r="J8" s="392" t="s">
        <v>894</v>
      </c>
    </row>
    <row r="9" spans="1:10" ht="15" outlineLevel="1">
      <c r="A9" s="15">
        <v>7</v>
      </c>
      <c r="B9" s="384">
        <v>9</v>
      </c>
      <c r="C9" s="385" t="s">
        <v>720</v>
      </c>
      <c r="D9" s="386">
        <v>34289</v>
      </c>
      <c r="E9" s="386" t="s">
        <v>240</v>
      </c>
      <c r="F9" s="384" t="s">
        <v>302</v>
      </c>
      <c r="G9" s="282" t="s">
        <v>1029</v>
      </c>
      <c r="H9" s="15">
        <v>2</v>
      </c>
      <c r="I9" s="384">
        <v>3</v>
      </c>
      <c r="J9" s="385" t="s">
        <v>827</v>
      </c>
    </row>
    <row r="10" spans="1:10" ht="15" outlineLevel="1">
      <c r="A10" s="15">
        <v>8</v>
      </c>
      <c r="B10" s="399">
        <v>69</v>
      </c>
      <c r="C10" s="400" t="s">
        <v>893</v>
      </c>
      <c r="D10" s="390">
        <v>34838</v>
      </c>
      <c r="E10" s="397" t="s">
        <v>245</v>
      </c>
      <c r="F10" s="397" t="s">
        <v>324</v>
      </c>
      <c r="G10" s="282" t="s">
        <v>1034</v>
      </c>
      <c r="H10" s="15">
        <v>3</v>
      </c>
      <c r="I10" s="444" t="s">
        <v>309</v>
      </c>
      <c r="J10" s="392" t="s">
        <v>895</v>
      </c>
    </row>
    <row r="11" spans="1:10" ht="15" outlineLevel="1">
      <c r="A11" s="15"/>
      <c r="B11" s="399">
        <v>70</v>
      </c>
      <c r="C11" s="400" t="s">
        <v>891</v>
      </c>
      <c r="D11" s="390">
        <v>35542</v>
      </c>
      <c r="E11" s="397" t="s">
        <v>245</v>
      </c>
      <c r="F11" s="397" t="s">
        <v>324</v>
      </c>
      <c r="G11" s="282" t="s">
        <v>1032</v>
      </c>
      <c r="H11" s="15">
        <v>2</v>
      </c>
      <c r="I11" s="388" t="s">
        <v>429</v>
      </c>
      <c r="J11" s="392" t="s">
        <v>894</v>
      </c>
    </row>
    <row r="12" spans="1:13" s="1" customFormat="1" ht="14.25" outlineLevel="1">
      <c r="A12" s="15"/>
      <c r="B12" s="77"/>
      <c r="C12" s="43"/>
      <c r="D12" s="46"/>
      <c r="E12" s="46"/>
      <c r="F12" s="16"/>
      <c r="G12" s="267"/>
      <c r="H12" s="15"/>
      <c r="I12" s="77"/>
      <c r="J12" s="30"/>
      <c r="K12" s="6"/>
      <c r="L12" s="7"/>
      <c r="M12" s="7"/>
    </row>
    <row r="13" spans="1:11" s="1" customFormat="1" ht="14.25">
      <c r="A13" s="3"/>
      <c r="B13" s="3"/>
      <c r="C13" s="22" t="s">
        <v>6</v>
      </c>
      <c r="D13" s="5"/>
      <c r="E13" s="26" t="s">
        <v>849</v>
      </c>
      <c r="F13" s="26" t="s">
        <v>845</v>
      </c>
      <c r="G13" s="3"/>
      <c r="H13" s="22"/>
      <c r="I13" s="3"/>
      <c r="J13" s="6"/>
      <c r="K13" s="7"/>
    </row>
    <row r="14" spans="1:13" s="1" customFormat="1" ht="41.25" customHeight="1">
      <c r="A14" s="23" t="s">
        <v>17</v>
      </c>
      <c r="B14" s="10" t="s">
        <v>2</v>
      </c>
      <c r="C14" s="11" t="s">
        <v>1</v>
      </c>
      <c r="D14" s="24" t="s">
        <v>3</v>
      </c>
      <c r="E14" s="10" t="s">
        <v>36</v>
      </c>
      <c r="F14" s="10" t="s">
        <v>469</v>
      </c>
      <c r="G14" s="27" t="s">
        <v>4</v>
      </c>
      <c r="H14" s="117"/>
      <c r="I14" s="12" t="s">
        <v>21</v>
      </c>
      <c r="J14" s="13" t="s">
        <v>39</v>
      </c>
      <c r="K14" s="6"/>
      <c r="L14" s="7"/>
      <c r="M14" s="7"/>
    </row>
    <row r="15" spans="1:13" s="1" customFormat="1" ht="14.25">
      <c r="A15" s="349">
        <v>1</v>
      </c>
      <c r="B15" s="374">
        <v>97</v>
      </c>
      <c r="C15" s="377" t="s">
        <v>705</v>
      </c>
      <c r="D15" s="378">
        <v>34375</v>
      </c>
      <c r="E15" s="374" t="s">
        <v>245</v>
      </c>
      <c r="F15" s="374" t="s">
        <v>296</v>
      </c>
      <c r="G15" s="282" t="s">
        <v>1028</v>
      </c>
      <c r="H15" s="15"/>
      <c r="I15" s="374" t="s">
        <v>304</v>
      </c>
      <c r="J15" s="6"/>
      <c r="K15" s="6"/>
      <c r="L15" s="7"/>
      <c r="M15" s="7"/>
    </row>
    <row r="16" spans="1:13" s="1" customFormat="1" ht="14.25">
      <c r="A16" s="350">
        <v>2</v>
      </c>
      <c r="B16" s="374">
        <v>66</v>
      </c>
      <c r="C16" s="377" t="s">
        <v>706</v>
      </c>
      <c r="D16" s="378">
        <v>34335</v>
      </c>
      <c r="E16" s="374" t="s">
        <v>245</v>
      </c>
      <c r="F16" s="374" t="s">
        <v>324</v>
      </c>
      <c r="G16" s="282" t="s">
        <v>1027</v>
      </c>
      <c r="H16" s="15"/>
      <c r="I16" s="374" t="s">
        <v>304</v>
      </c>
      <c r="J16" s="6"/>
      <c r="K16" s="6"/>
      <c r="L16" s="7"/>
      <c r="M16" s="7"/>
    </row>
    <row r="17" spans="1:13" s="1" customFormat="1" ht="14.25">
      <c r="A17" s="350">
        <v>3</v>
      </c>
      <c r="B17" s="329">
        <v>285</v>
      </c>
      <c r="C17" s="334" t="s">
        <v>734</v>
      </c>
      <c r="D17" s="407" t="s">
        <v>735</v>
      </c>
      <c r="E17" s="329" t="s">
        <v>301</v>
      </c>
      <c r="F17" s="371" t="s">
        <v>298</v>
      </c>
      <c r="G17" s="282" t="s">
        <v>1030</v>
      </c>
      <c r="H17" s="15"/>
      <c r="I17" s="374" t="s">
        <v>304</v>
      </c>
      <c r="J17" s="6"/>
      <c r="K17" s="6"/>
      <c r="L17" s="7"/>
      <c r="M17" s="7"/>
    </row>
    <row r="18" spans="1:13" s="1" customFormat="1" ht="14.25">
      <c r="A18" s="350">
        <v>4</v>
      </c>
      <c r="B18" s="329">
        <v>201</v>
      </c>
      <c r="C18" s="381" t="s">
        <v>714</v>
      </c>
      <c r="D18" s="366" t="s">
        <v>715</v>
      </c>
      <c r="E18" s="383" t="s">
        <v>246</v>
      </c>
      <c r="F18" s="383" t="s">
        <v>716</v>
      </c>
      <c r="G18" s="282" t="s">
        <v>1035</v>
      </c>
      <c r="H18" s="15"/>
      <c r="I18" s="374" t="s">
        <v>304</v>
      </c>
      <c r="J18" s="6"/>
      <c r="K18" s="6"/>
      <c r="L18" s="7"/>
      <c r="M18" s="7"/>
    </row>
    <row r="19" spans="1:13" s="1" customFormat="1" ht="14.25">
      <c r="A19" s="350">
        <v>5</v>
      </c>
      <c r="B19" s="374">
        <v>78</v>
      </c>
      <c r="C19" s="377" t="s">
        <v>704</v>
      </c>
      <c r="D19" s="378">
        <v>34216</v>
      </c>
      <c r="E19" s="374" t="s">
        <v>245</v>
      </c>
      <c r="F19" s="374" t="s">
        <v>296</v>
      </c>
      <c r="G19" s="282" t="s">
        <v>1031</v>
      </c>
      <c r="H19" s="15"/>
      <c r="I19" s="374" t="s">
        <v>304</v>
      </c>
      <c r="J19" s="6"/>
      <c r="K19" s="6"/>
      <c r="L19" s="7"/>
      <c r="M19" s="7"/>
    </row>
    <row r="20" spans="1:13" s="1" customFormat="1" ht="14.25">
      <c r="A20" s="350">
        <v>6</v>
      </c>
      <c r="B20" s="399">
        <v>70</v>
      </c>
      <c r="C20" s="400" t="s">
        <v>892</v>
      </c>
      <c r="D20" s="390">
        <v>35177</v>
      </c>
      <c r="E20" s="397" t="s">
        <v>245</v>
      </c>
      <c r="F20" s="397" t="s">
        <v>324</v>
      </c>
      <c r="G20" s="282" t="s">
        <v>1033</v>
      </c>
      <c r="H20" s="15"/>
      <c r="I20" s="388" t="s">
        <v>309</v>
      </c>
      <c r="J20" s="6"/>
      <c r="K20" s="6"/>
      <c r="L20" s="7"/>
      <c r="M20" s="7"/>
    </row>
    <row r="21" spans="1:13" s="1" customFormat="1" ht="14.25">
      <c r="A21" s="350">
        <v>7</v>
      </c>
      <c r="B21" s="384">
        <v>9</v>
      </c>
      <c r="C21" s="385" t="s">
        <v>720</v>
      </c>
      <c r="D21" s="386">
        <v>34289</v>
      </c>
      <c r="E21" s="386" t="s">
        <v>240</v>
      </c>
      <c r="F21" s="384" t="s">
        <v>302</v>
      </c>
      <c r="G21" s="282" t="s">
        <v>1029</v>
      </c>
      <c r="H21" s="15"/>
      <c r="I21" s="384" t="s">
        <v>304</v>
      </c>
      <c r="J21" s="6"/>
      <c r="K21" s="6"/>
      <c r="L21" s="7"/>
      <c r="M21" s="7"/>
    </row>
    <row r="22" spans="1:13" s="1" customFormat="1" ht="14.25">
      <c r="A22" s="350">
        <v>8</v>
      </c>
      <c r="B22" s="399">
        <v>69</v>
      </c>
      <c r="C22" s="400" t="s">
        <v>893</v>
      </c>
      <c r="D22" s="390">
        <v>34838</v>
      </c>
      <c r="E22" s="397" t="s">
        <v>245</v>
      </c>
      <c r="F22" s="397" t="s">
        <v>324</v>
      </c>
      <c r="G22" s="282" t="s">
        <v>1034</v>
      </c>
      <c r="H22" s="15"/>
      <c r="I22" s="444" t="s">
        <v>309</v>
      </c>
      <c r="J22" s="6"/>
      <c r="K22" s="6"/>
      <c r="L22" s="7"/>
      <c r="M22" s="7"/>
    </row>
    <row r="23" spans="1:13" s="1" customFormat="1" ht="14.25">
      <c r="A23" s="350">
        <v>9</v>
      </c>
      <c r="B23" s="399">
        <v>70</v>
      </c>
      <c r="C23" s="400" t="s">
        <v>891</v>
      </c>
      <c r="D23" s="390">
        <v>35542</v>
      </c>
      <c r="E23" s="397" t="s">
        <v>245</v>
      </c>
      <c r="F23" s="397" t="s">
        <v>324</v>
      </c>
      <c r="G23" s="282" t="s">
        <v>1032</v>
      </c>
      <c r="H23" s="15"/>
      <c r="I23" s="388" t="s">
        <v>429</v>
      </c>
      <c r="J23" s="6"/>
      <c r="K23" s="6"/>
      <c r="L23" s="7"/>
      <c r="M23" s="7"/>
    </row>
    <row r="24" spans="1:13" s="1" customFormat="1" ht="14.25">
      <c r="A24" s="253"/>
      <c r="B24" s="223"/>
      <c r="C24" s="224"/>
      <c r="D24" s="46"/>
      <c r="E24" s="51"/>
      <c r="F24" s="223"/>
      <c r="G24" s="189"/>
      <c r="H24" s="15"/>
      <c r="I24" s="223"/>
      <c r="J24" s="6"/>
      <c r="K24" s="6"/>
      <c r="L24" s="7"/>
      <c r="M24" s="7"/>
    </row>
    <row r="25" spans="1:13" s="1" customFormat="1" ht="14.25">
      <c r="A25" s="350"/>
      <c r="B25" s="210"/>
      <c r="C25" s="228"/>
      <c r="D25" s="229"/>
      <c r="E25" s="229"/>
      <c r="F25" s="244"/>
      <c r="G25" s="189"/>
      <c r="H25" s="15"/>
      <c r="I25" s="210"/>
      <c r="J25" s="6"/>
      <c r="K25" s="6"/>
      <c r="L25" s="7"/>
      <c r="M25" s="7"/>
    </row>
    <row r="26" spans="1:13" s="1" customFormat="1" ht="14.25">
      <c r="A26" s="3"/>
      <c r="B26" s="19"/>
      <c r="C26" s="226"/>
      <c r="D26" s="46"/>
      <c r="E26" s="15"/>
      <c r="F26" s="19"/>
      <c r="G26" s="267"/>
      <c r="H26" s="15"/>
      <c r="I26" s="19"/>
      <c r="J26" s="6"/>
      <c r="K26" s="6"/>
      <c r="L26" s="7"/>
      <c r="M26" s="7"/>
    </row>
    <row r="27" spans="1:13" s="1" customFormat="1" ht="14.25">
      <c r="A27" s="3"/>
      <c r="B27" s="223"/>
      <c r="C27" s="224"/>
      <c r="D27" s="46"/>
      <c r="E27" s="51"/>
      <c r="F27" s="223"/>
      <c r="G27" s="267"/>
      <c r="H27" s="15"/>
      <c r="I27" s="223"/>
      <c r="J27" s="6"/>
      <c r="K27" s="6"/>
      <c r="L27" s="7"/>
      <c r="M27" s="7"/>
    </row>
    <row r="28" spans="1:13" s="1" customFormat="1" ht="14.25">
      <c r="A28" s="3"/>
      <c r="B28" s="223"/>
      <c r="C28" s="224"/>
      <c r="D28" s="46"/>
      <c r="E28" s="51"/>
      <c r="F28" s="223"/>
      <c r="G28" s="267"/>
      <c r="H28" s="15"/>
      <c r="I28" s="223"/>
      <c r="J28" s="6"/>
      <c r="K28" s="6"/>
      <c r="L28" s="7"/>
      <c r="M28" s="7"/>
    </row>
    <row r="29" spans="1:13" s="1" customFormat="1" ht="14.25">
      <c r="A29" s="3"/>
      <c r="B29" s="223"/>
      <c r="C29" s="224"/>
      <c r="D29" s="46"/>
      <c r="E29" s="51"/>
      <c r="F29" s="223"/>
      <c r="G29" s="267"/>
      <c r="H29" s="15"/>
      <c r="I29" s="223"/>
      <c r="J29" s="6"/>
      <c r="K29" s="6"/>
      <c r="L29" s="7"/>
      <c r="M29" s="7"/>
    </row>
    <row r="30" spans="1:13" s="1" customFormat="1" ht="14.25">
      <c r="A30" s="3"/>
      <c r="B30" s="77"/>
      <c r="C30" s="43"/>
      <c r="D30" s="46"/>
      <c r="E30" s="46"/>
      <c r="F30" s="16"/>
      <c r="G30" s="267"/>
      <c r="H30" s="15"/>
      <c r="I30" s="77"/>
      <c r="J30" s="6"/>
      <c r="K30" s="6"/>
      <c r="L30" s="7"/>
      <c r="M30" s="7"/>
    </row>
  </sheetData>
  <sheetProtection/>
  <printOptions/>
  <pageMargins left="0.393700787401575" right="0.393700787401575" top="0.778020833333333" bottom="0.551181102362205" header="0.096850393700787" footer="0.036220472440945"/>
  <pageSetup horizontalDpi="600" verticalDpi="600" orientation="portrait" paperSize="9" r:id="rId2"/>
  <headerFooter>
    <oddHeader>&amp;L&amp;"Arial,курсив"
28-30.05.2012 г.&amp;C&amp;"Arial,полужирный"&amp;12Первенство РБ среди юниоров 1993-1994г.р.&amp;R
&amp;"Arial,курсив"г. Брест, СК "Брестский"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User</cp:lastModifiedBy>
  <cp:lastPrinted>2012-05-30T10:35:17Z</cp:lastPrinted>
  <dcterms:created xsi:type="dcterms:W3CDTF">2009-05-22T04:22:56Z</dcterms:created>
  <dcterms:modified xsi:type="dcterms:W3CDTF">2012-05-31T17:22:00Z</dcterms:modified>
  <cp:category/>
  <cp:version/>
  <cp:contentType/>
  <cp:contentStatus/>
</cp:coreProperties>
</file>